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<sst xmlns="http://schemas.openxmlformats.org/spreadsheetml/2006/main" count="251" uniqueCount="130">
  <si>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</si>
  <si>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</si>
  <si>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</si>
  <si>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</si>
  <si>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</si>
  <si>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</si>
  <si>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</si>
  <si>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</si>
  <si>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</si>
  <si>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</si>
  <si>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</si>
  <si>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</si>
  <si>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</si>
  <si>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</si>
  <si>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</si>
  <si>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</si>
  <si>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</si>
  <si>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</si>
  <si>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</si>
  <si>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</si>
  <si>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</si>
  <si>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</si>
  <si>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</si>
  <si>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</si>
  <si>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</si>
  <si>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</si>
  <si>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</si>
  <si>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</si>
  <si>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</si>
  <si>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</si>
  <si>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</si>
  <si>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</si>
  <si>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</si>
  <si>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</si>
  <si>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</si>
  <si>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</si>
  <si>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</si>
  <si>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</si>
  <si>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</si>
  <si>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</si>
  <si>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</si>
  <si>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</si>
  <si>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</si>
  <si>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</si>
  <si>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</si>
  <si>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</si>
  <si>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</si>
  <si>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</si>
  <si>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</si>
  <si>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</si>
  <si>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</si>
  <si>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</si>
  <si>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</si>
  <si>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</si>
  <si>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</si>
  <si>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</si>
  <si>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</si>
  <si>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</si>
  <si>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</si>
  <si>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</si>
  <si>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</si>
  <si>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</si>
  <si>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</si>
  <si>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</si>
  <si>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</si>
  <si>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</si>
  <si>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</si>
  <si>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</si>
  <si>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</si>
  <si>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</si>
  <si>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</si>
  <si>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</si>
  <si>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</si>
  <si>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</si>
  <si>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</si>
  <si>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</si>
  <si>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</si>
  <si>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</si>
  <si>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</si>
  <si>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</si>
  <si>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</si>
  <si>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</si>
  <si>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</si>
  <si>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</si>
  <si>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</si>
  <si>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</si>
  <si>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</si>
  <si>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</si>
  <si>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</si>
  <si>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</si>
  <si>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</si>
  <si>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</si>
  <si>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</si>
  <si>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</si>
  <si>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</si>
  <si>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</si>
  <si>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</si>
  <si>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</si>
  <si>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</si>
  <si>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</si>
  <si>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</si>
  <si>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</si>
  <si>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</si>
  <si>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</si>
  <si>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</si>
  <si>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</si>
  <si>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</si>
  <si>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</si>
  <si>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</si>
  <si>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</si>
  <si>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</si>
  <si>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</si>
  <si>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</si>
  <si>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</si>
  <si>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</si>
  <si>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Станом на 1 грудня</t>
  </si>
  <si>
    <t>у січні - листопаді 2016-2017 рр.</t>
  </si>
  <si>
    <t>Середній розмір допомоги по безробіттю у листопаді, грн.</t>
  </si>
  <si>
    <t>у січні-листопаді 2016 - 2017 рр.</t>
  </si>
  <si>
    <t xml:space="preserve"> + 2,1 в.п.</t>
  </si>
  <si>
    <t>Середній розмір допомоги по безробіттю,                                      у листопаді, грн.</t>
  </si>
  <si>
    <t xml:space="preserve">  + 242 грн.</t>
  </si>
  <si>
    <t xml:space="preserve"> - 7 осіб</t>
  </si>
  <si>
    <t>Економічна активність населення у середньому за І півріччя 2016 - 2017 рр.                                                                                                                                                          по Івано-Франківській області</t>
  </si>
  <si>
    <t>І півріччя 2016 р.</t>
  </si>
  <si>
    <t>І півріччя 2017 р.</t>
  </si>
  <si>
    <t>січень-листопад 2016 р.</t>
  </si>
  <si>
    <t>січень-листопад 2017 р.</t>
  </si>
  <si>
    <t>Інформація щодо запланованого масового вивільнення працівників                                                                                             за січень-листопад 2016-2017 рр.</t>
  </si>
  <si>
    <t>1 620 грн.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</si>
</sst>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41" fillId="23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24" borderId="0" applyNumberFormat="0" applyBorder="0" applyAlignment="0" applyProtection="0"/>
    <xf numFmtId="0" fontId="50" fillId="35" borderId="0" applyNumberFormat="0" applyBorder="0" applyAlignment="0" applyProtection="0"/>
    <xf numFmtId="0" fontId="44" fillId="15" borderId="1" applyNumberFormat="0" applyAlignment="0" applyProtection="0"/>
    <xf numFmtId="0" fontId="48" fillId="32" borderId="2" applyNumberFormat="0" applyAlignment="0" applyProtection="0"/>
    <xf numFmtId="0" fontId="5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2" fillId="3" borderId="1" applyNumberFormat="0" applyAlignment="0" applyProtection="0"/>
    <xf numFmtId="0" fontId="52" fillId="0" borderId="6" applyNumberFormat="0" applyFill="0" applyAlignment="0" applyProtection="0"/>
    <xf numFmtId="0" fontId="49" fillId="16" borderId="0" applyNumberFormat="0" applyBorder="0" applyAlignment="0" applyProtection="0"/>
    <xf numFmtId="0" fontId="1" fillId="5" borderId="7" applyNumberFormat="0" applyFont="0" applyAlignment="0" applyProtection="0"/>
    <xf numFmtId="0" fontId="43" fillId="15" borderId="8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9" applyNumberFormat="0" applyAlignment="0" applyProtection="0"/>
    <xf numFmtId="0" fontId="64" fillId="43" borderId="10" applyNumberFormat="0" applyAlignment="0" applyProtection="0"/>
    <xf numFmtId="0" fontId="65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14" applyNumberFormat="0" applyFill="0" applyAlignment="0" applyProtection="0"/>
    <xf numFmtId="0" fontId="70" fillId="44" borderId="15" applyNumberFormat="0" applyAlignment="0" applyProtection="0"/>
    <xf numFmtId="0" fontId="71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4" fillId="46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48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6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6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8" fillId="0" borderId="0" xfId="102" applyNumberFormat="1" applyFont="1" applyFill="1" applyBorder="1" applyProtection="1">
      <alignment/>
      <protection locked="0"/>
    </xf>
    <xf numFmtId="173" fontId="18" fillId="0" borderId="0" xfId="102" applyNumberFormat="1" applyFont="1" applyFill="1" applyBorder="1" applyProtection="1">
      <alignment/>
      <protection locked="0"/>
    </xf>
    <xf numFmtId="1" fontId="19" fillId="0" borderId="0" xfId="102" applyNumberFormat="1" applyFont="1" applyFill="1" applyBorder="1" applyProtection="1">
      <alignment/>
      <protection locked="0"/>
    </xf>
    <xf numFmtId="3" fontId="19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2" fillId="0" borderId="0" xfId="108" applyFont="1" applyFill="1">
      <alignment/>
      <protection/>
    </xf>
    <xf numFmtId="0" fontId="24" fillId="0" borderId="0" xfId="108" applyFont="1" applyFill="1" applyBorder="1" applyAlignment="1">
      <alignment horizontal="center"/>
      <protection/>
    </xf>
    <xf numFmtId="0" fontId="24" fillId="0" borderId="0" xfId="108" applyFont="1" applyFill="1">
      <alignment/>
      <protection/>
    </xf>
    <xf numFmtId="0" fontId="26" fillId="0" borderId="0" xfId="108" applyFont="1" applyFill="1" applyAlignment="1">
      <alignment vertical="center"/>
      <protection/>
    </xf>
    <xf numFmtId="1" fontId="27" fillId="0" borderId="0" xfId="108" applyNumberFormat="1" applyFont="1" applyFill="1">
      <alignment/>
      <protection/>
    </xf>
    <xf numFmtId="0" fontId="27" fillId="0" borderId="0" xfId="108" applyFont="1" applyFill="1">
      <alignment/>
      <protection/>
    </xf>
    <xf numFmtId="0" fontId="26" fillId="0" borderId="0" xfId="108" applyFont="1" applyFill="1" applyAlignment="1">
      <alignment vertical="center" wrapText="1"/>
      <protection/>
    </xf>
    <xf numFmtId="0" fontId="27" fillId="0" borderId="0" xfId="108" applyFont="1" applyFill="1" applyAlignment="1">
      <alignment vertical="center"/>
      <protection/>
    </xf>
    <xf numFmtId="0" fontId="27" fillId="0" borderId="0" xfId="108" applyFont="1" applyFill="1" applyAlignment="1">
      <alignment horizontal="center"/>
      <protection/>
    </xf>
    <xf numFmtId="0" fontId="27" fillId="0" borderId="0" xfId="108" applyFont="1" applyFill="1" applyAlignment="1">
      <alignment wrapText="1"/>
      <protection/>
    </xf>
    <xf numFmtId="3" fontId="25" fillId="0" borderId="19" xfId="108" applyNumberFormat="1" applyFont="1" applyFill="1" applyBorder="1" applyAlignment="1">
      <alignment horizontal="center" vertical="center"/>
      <protection/>
    </xf>
    <xf numFmtId="0" fontId="24" fillId="0" borderId="0" xfId="108" applyFont="1" applyFill="1" applyAlignment="1">
      <alignment vertical="center"/>
      <protection/>
    </xf>
    <xf numFmtId="3" fontId="31" fillId="0" borderId="0" xfId="108" applyNumberFormat="1" applyFont="1" applyFill="1" applyAlignment="1">
      <alignment horizontal="center" vertical="center"/>
      <protection/>
    </xf>
    <xf numFmtId="3" fontId="30" fillId="0" borderId="19" xfId="108" applyNumberFormat="1" applyFont="1" applyFill="1" applyBorder="1" applyAlignment="1">
      <alignment horizontal="center" vertical="center" wrapText="1"/>
      <protection/>
    </xf>
    <xf numFmtId="3" fontId="30" fillId="0" borderId="19" xfId="108" applyNumberFormat="1" applyFont="1" applyFill="1" applyBorder="1" applyAlignment="1">
      <alignment horizontal="center" vertical="center"/>
      <protection/>
    </xf>
    <xf numFmtId="3" fontId="27" fillId="0" borderId="0" xfId="108" applyNumberFormat="1" applyFont="1" applyFill="1">
      <alignment/>
      <protection/>
    </xf>
    <xf numFmtId="173" fontId="27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49" fontId="6" fillId="0" borderId="19" xfId="100" applyNumberFormat="1" applyFont="1" applyFill="1" applyBorder="1" applyAlignment="1">
      <alignment horizontal="center" vertical="center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9" fillId="0" borderId="19" xfId="88" applyFont="1" applyFill="1" applyBorder="1" applyAlignment="1">
      <alignment horizontal="left" vertical="center" wrapText="1"/>
      <protection/>
    </xf>
    <xf numFmtId="0" fontId="35" fillId="0" borderId="0" xfId="98" applyFont="1">
      <alignment/>
      <protection/>
    </xf>
    <xf numFmtId="0" fontId="27" fillId="0" borderId="0" xfId="98" applyFont="1">
      <alignment/>
      <protection/>
    </xf>
    <xf numFmtId="0" fontId="24" fillId="0" borderId="0" xfId="98" applyFont="1" applyBorder="1" applyAlignment="1">
      <alignment horizontal="left" vertical="top" wrapText="1"/>
      <protection/>
    </xf>
    <xf numFmtId="0" fontId="35" fillId="0" borderId="0" xfId="98" applyFont="1" applyFill="1">
      <alignment/>
      <protection/>
    </xf>
    <xf numFmtId="0" fontId="24" fillId="0" borderId="0" xfId="98" applyFont="1">
      <alignment/>
      <protection/>
    </xf>
    <xf numFmtId="0" fontId="24" fillId="0" borderId="0" xfId="98" applyFont="1" applyBorder="1">
      <alignment/>
      <protection/>
    </xf>
    <xf numFmtId="0" fontId="35" fillId="0" borderId="0" xfId="98" applyFont="1">
      <alignment/>
      <protection/>
    </xf>
    <xf numFmtId="0" fontId="35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7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2" fillId="0" borderId="0" xfId="105" applyFont="1" applyFill="1" applyAlignment="1">
      <alignment horizontal="center" vertical="top" wrapText="1"/>
      <protection/>
    </xf>
    <xf numFmtId="0" fontId="37" fillId="0" borderId="0" xfId="105" applyFont="1" applyFill="1" applyAlignment="1">
      <alignment horizontal="right" vertical="center"/>
      <protection/>
    </xf>
    <xf numFmtId="0" fontId="33" fillId="0" borderId="0" xfId="105" applyFont="1" applyFill="1" applyAlignment="1">
      <alignment horizontal="center" vertical="top" wrapText="1"/>
      <protection/>
    </xf>
    <xf numFmtId="0" fontId="33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20" fillId="0" borderId="0" xfId="105" applyFont="1" applyAlignment="1">
      <alignment horizontal="center" vertical="center"/>
      <protection/>
    </xf>
    <xf numFmtId="3" fontId="20" fillId="0" borderId="19" xfId="98" applyNumberFormat="1" applyFont="1" applyBorder="1" applyAlignment="1">
      <alignment horizontal="center" vertical="center"/>
      <protection/>
    </xf>
    <xf numFmtId="172" fontId="20" fillId="0" borderId="19" xfId="98" applyNumberFormat="1" applyFont="1" applyBorder="1" applyAlignment="1">
      <alignment horizontal="center" vertical="center"/>
      <protection/>
    </xf>
    <xf numFmtId="173" fontId="20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20" fillId="51" borderId="0" xfId="105" applyNumberFormat="1" applyFont="1" applyFill="1" applyAlignment="1">
      <alignment horizontal="center" vertical="center"/>
      <protection/>
    </xf>
    <xf numFmtId="172" fontId="20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9" fillId="0" borderId="0" xfId="108" applyFont="1" applyFill="1" applyAlignment="1">
      <alignment horizontal="center"/>
      <protection/>
    </xf>
    <xf numFmtId="0" fontId="25" fillId="0" borderId="19" xfId="108" applyFont="1" applyFill="1" applyBorder="1" applyAlignment="1">
      <alignment horizontal="center" vertical="center" wrapText="1"/>
      <protection/>
    </xf>
    <xf numFmtId="0" fontId="22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horizontal="center" vertical="top" wrapText="1"/>
      <protection/>
    </xf>
    <xf numFmtId="0" fontId="21" fillId="0" borderId="19" xfId="108" applyFont="1" applyFill="1" applyBorder="1" applyAlignment="1">
      <alignment horizontal="center" vertical="center" wrapText="1"/>
      <protection/>
    </xf>
    <xf numFmtId="0" fontId="21" fillId="0" borderId="22" xfId="108" applyFont="1" applyFill="1" applyBorder="1" applyAlignment="1">
      <alignment horizontal="center" vertical="center" wrapText="1"/>
      <protection/>
    </xf>
    <xf numFmtId="0" fontId="25" fillId="0" borderId="23" xfId="108" applyFont="1" applyFill="1" applyBorder="1" applyAlignment="1">
      <alignment horizontal="center" vertical="center" wrapText="1"/>
      <protection/>
    </xf>
    <xf numFmtId="172" fontId="25" fillId="0" borderId="22" xfId="108" applyNumberFormat="1" applyFont="1" applyFill="1" applyBorder="1" applyAlignment="1">
      <alignment horizontal="center" vertical="center"/>
      <protection/>
    </xf>
    <xf numFmtId="0" fontId="20" fillId="0" borderId="23" xfId="103" applyFont="1" applyBorder="1" applyAlignment="1">
      <alignment vertical="center" wrapText="1"/>
      <protection/>
    </xf>
    <xf numFmtId="172" fontId="30" fillId="0" borderId="22" xfId="108" applyNumberFormat="1" applyFont="1" applyFill="1" applyBorder="1" applyAlignment="1">
      <alignment horizontal="center" vertical="center"/>
      <protection/>
    </xf>
    <xf numFmtId="0" fontId="20" fillId="0" borderId="24" xfId="103" applyFont="1" applyBorder="1" applyAlignment="1">
      <alignment vertical="center" wrapText="1"/>
      <protection/>
    </xf>
    <xf numFmtId="3" fontId="30" fillId="0" borderId="25" xfId="108" applyNumberFormat="1" applyFont="1" applyFill="1" applyBorder="1" applyAlignment="1">
      <alignment horizontal="center" vertical="center" wrapText="1"/>
      <protection/>
    </xf>
    <xf numFmtId="3" fontId="30" fillId="0" borderId="25" xfId="108" applyNumberFormat="1" applyFont="1" applyFill="1" applyBorder="1" applyAlignment="1">
      <alignment horizontal="center" vertical="center"/>
      <protection/>
    </xf>
    <xf numFmtId="172" fontId="30" fillId="0" borderId="26" xfId="108" applyNumberFormat="1" applyFont="1" applyFill="1" applyBorder="1" applyAlignment="1">
      <alignment horizontal="center" vertical="center"/>
      <protection/>
    </xf>
    <xf numFmtId="14" fontId="25" fillId="0" borderId="22" xfId="87" applyNumberFormat="1" applyFont="1" applyBorder="1" applyAlignment="1">
      <alignment horizontal="center" vertical="center" wrapText="1"/>
      <protection/>
    </xf>
    <xf numFmtId="0" fontId="25" fillId="0" borderId="23" xfId="108" applyFont="1" applyFill="1" applyBorder="1" applyAlignment="1">
      <alignment horizontal="center" vertical="center" wrapText="1"/>
      <protection/>
    </xf>
    <xf numFmtId="3" fontId="25" fillId="49" borderId="19" xfId="108" applyNumberFormat="1" applyFont="1" applyFill="1" applyBorder="1" applyAlignment="1">
      <alignment horizontal="center" vertical="center"/>
      <protection/>
    </xf>
    <xf numFmtId="3" fontId="80" fillId="49" borderId="19" xfId="108" applyNumberFormat="1" applyFont="1" applyFill="1" applyBorder="1" applyAlignment="1">
      <alignment horizontal="center" vertical="center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5" fillId="0" borderId="22" xfId="108" applyNumberFormat="1" applyFont="1" applyFill="1" applyBorder="1" applyAlignment="1">
      <alignment horizontal="center" vertical="center" wrapText="1"/>
      <protection/>
    </xf>
    <xf numFmtId="0" fontId="30" fillId="0" borderId="23" xfId="108" applyFont="1" applyFill="1" applyBorder="1" applyAlignment="1">
      <alignment horizontal="left" vertical="center" wrapText="1"/>
      <protection/>
    </xf>
    <xf numFmtId="3" fontId="39" fillId="0" borderId="19" xfId="87" applyNumberFormat="1" applyFont="1" applyBorder="1" applyAlignment="1">
      <alignment horizontal="center" vertical="center" wrapText="1"/>
      <protection/>
    </xf>
    <xf numFmtId="3" fontId="81" fillId="49" borderId="27" xfId="108" applyNumberFormat="1" applyFont="1" applyFill="1" applyBorder="1" applyAlignment="1">
      <alignment horizontal="center" vertical="center"/>
      <protection/>
    </xf>
    <xf numFmtId="172" fontId="30" fillId="0" borderId="22" xfId="108" applyNumberFormat="1" applyFont="1" applyFill="1" applyBorder="1" applyAlignment="1">
      <alignment horizontal="center" vertical="center" wrapText="1"/>
      <protection/>
    </xf>
    <xf numFmtId="0" fontId="30" fillId="0" borderId="24" xfId="108" applyFont="1" applyFill="1" applyBorder="1" applyAlignment="1">
      <alignment horizontal="left" vertical="center" wrapText="1"/>
      <protection/>
    </xf>
    <xf numFmtId="3" fontId="39" fillId="0" borderId="25" xfId="87" applyNumberFormat="1" applyFont="1" applyBorder="1" applyAlignment="1">
      <alignment horizontal="center" vertical="center" wrapText="1"/>
      <protection/>
    </xf>
    <xf numFmtId="3" fontId="81" fillId="49" borderId="28" xfId="108" applyNumberFormat="1" applyFont="1" applyFill="1" applyBorder="1" applyAlignment="1">
      <alignment horizontal="center" vertical="center"/>
      <protection/>
    </xf>
    <xf numFmtId="172" fontId="30" fillId="0" borderId="26" xfId="108" applyNumberFormat="1" applyFont="1" applyFill="1" applyBorder="1" applyAlignment="1">
      <alignment horizontal="center" vertical="center" wrapText="1"/>
      <protection/>
    </xf>
    <xf numFmtId="0" fontId="36" fillId="0" borderId="0" xfId="106" applyFont="1" applyFill="1" applyBorder="1" applyAlignment="1">
      <alignment horizontal="center" wrapText="1"/>
      <protection/>
    </xf>
    <xf numFmtId="0" fontId="27" fillId="0" borderId="19" xfId="98" applyFont="1" applyBorder="1" applyAlignment="1">
      <alignment horizontal="center" vertical="center" wrapText="1"/>
      <protection/>
    </xf>
    <xf numFmtId="0" fontId="4" fillId="0" borderId="19" xfId="107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7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7" fillId="0" borderId="19" xfId="98" applyFont="1" applyFill="1" applyBorder="1" applyAlignment="1">
      <alignment horizontal="left" vertical="center" wrapText="1"/>
      <protection/>
    </xf>
    <xf numFmtId="172" fontId="30" fillId="0" borderId="19" xfId="98" applyNumberFormat="1" applyFont="1" applyFill="1" applyBorder="1" applyAlignment="1">
      <alignment horizontal="center" vertical="center"/>
      <protection/>
    </xf>
    <xf numFmtId="172" fontId="30" fillId="0" borderId="19" xfId="98" applyNumberFormat="1" applyFont="1" applyBorder="1" applyAlignment="1">
      <alignment horizontal="center" vertical="center"/>
      <protection/>
    </xf>
    <xf numFmtId="172" fontId="40" fillId="0" borderId="19" xfId="98" applyNumberFormat="1" applyFont="1" applyFill="1" applyBorder="1" applyAlignment="1">
      <alignment horizontal="center" vertical="center"/>
      <protection/>
    </xf>
    <xf numFmtId="172" fontId="40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89" applyNumberFormat="1" applyFont="1" applyFill="1" applyBorder="1" applyAlignment="1" applyProtection="1">
      <alignment horizontal="left" vertical="center"/>
      <protection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9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2" fillId="0" borderId="0" xfId="102" applyNumberFormat="1" applyFont="1" applyFill="1" applyAlignment="1" applyProtection="1">
      <alignment/>
      <protection locked="0"/>
    </xf>
    <xf numFmtId="1" fontId="32" fillId="0" borderId="18" xfId="102" applyNumberFormat="1" applyFont="1" applyFill="1" applyBorder="1" applyAlignment="1" applyProtection="1">
      <alignment/>
      <protection locked="0"/>
    </xf>
    <xf numFmtId="0" fontId="13" fillId="49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9" xfId="96" applyFont="1" applyFill="1" applyBorder="1" applyAlignment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25" fillId="0" borderId="0" xfId="98" applyFont="1" applyAlignment="1">
      <alignment horizontal="center" vertical="center" wrapText="1"/>
      <protection/>
    </xf>
    <xf numFmtId="0" fontId="36" fillId="0" borderId="0" xfId="106" applyFont="1" applyFill="1" applyBorder="1" applyAlignment="1">
      <alignment horizontal="center" vertical="center" wrapText="1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Fill="1" applyBorder="1" applyAlignment="1">
      <alignment horizontal="center" vertical="top" wrapText="1"/>
      <protection/>
    </xf>
    <xf numFmtId="49" fontId="33" fillId="0" borderId="19" xfId="105" applyNumberFormat="1" applyFont="1" applyBorder="1" applyAlignment="1">
      <alignment horizontal="center" vertical="center" wrapText="1"/>
      <protection/>
    </xf>
    <xf numFmtId="0" fontId="33" fillId="0" borderId="19" xfId="105" applyFont="1" applyBorder="1" applyAlignment="1">
      <alignment horizontal="center" vertical="center" wrapText="1"/>
      <protection/>
    </xf>
    <xf numFmtId="0" fontId="21" fillId="0" borderId="0" xfId="108" applyFont="1" applyFill="1" applyAlignment="1">
      <alignment horizontal="center" wrapText="1"/>
      <protection/>
    </xf>
    <xf numFmtId="0" fontId="23" fillId="0" borderId="0" xfId="108" applyFont="1" applyFill="1" applyAlignment="1">
      <alignment horizontal="center"/>
      <protection/>
    </xf>
    <xf numFmtId="0" fontId="24" fillId="0" borderId="30" xfId="108" applyFont="1" applyFill="1" applyBorder="1" applyAlignment="1">
      <alignment horizontal="center"/>
      <protection/>
    </xf>
    <xf numFmtId="0" fontId="24" fillId="0" borderId="31" xfId="108" applyFont="1" applyFill="1" applyBorder="1" applyAlignment="1">
      <alignment horizontal="center"/>
      <protection/>
    </xf>
    <xf numFmtId="2" fontId="25" fillId="0" borderId="32" xfId="108" applyNumberFormat="1" applyFont="1" applyFill="1" applyBorder="1" applyAlignment="1">
      <alignment horizontal="center" vertical="center" wrapText="1"/>
      <protection/>
    </xf>
    <xf numFmtId="2" fontId="25" fillId="0" borderId="19" xfId="108" applyNumberFormat="1" applyFont="1" applyFill="1" applyBorder="1" applyAlignment="1">
      <alignment horizontal="center" vertical="center" wrapText="1"/>
      <protection/>
    </xf>
    <xf numFmtId="0" fontId="25" fillId="0" borderId="32" xfId="108" applyFont="1" applyFill="1" applyBorder="1" applyAlignment="1">
      <alignment horizontal="center" vertical="center" wrapText="1"/>
      <protection/>
    </xf>
    <xf numFmtId="0" fontId="25" fillId="0" borderId="19" xfId="108" applyFont="1" applyFill="1" applyBorder="1" applyAlignment="1">
      <alignment horizontal="center" vertical="center" wrapText="1"/>
      <protection/>
    </xf>
    <xf numFmtId="14" fontId="25" fillId="0" borderId="32" xfId="87" applyNumberFormat="1" applyFont="1" applyBorder="1" applyAlignment="1">
      <alignment horizontal="center" vertical="center" wrapText="1"/>
      <protection/>
    </xf>
    <xf numFmtId="14" fontId="25" fillId="0" borderId="33" xfId="87" applyNumberFormat="1" applyFont="1" applyBorder="1" applyAlignment="1">
      <alignment horizontal="center" vertical="center" wrapText="1"/>
      <protection/>
    </xf>
    <xf numFmtId="0" fontId="28" fillId="0" borderId="0" xfId="108" applyFont="1" applyFill="1" applyAlignment="1">
      <alignment horizontal="center" wrapText="1"/>
      <protection/>
    </xf>
    <xf numFmtId="0" fontId="23" fillId="0" borderId="0" xfId="108" applyFont="1" applyFill="1" applyAlignment="1">
      <alignment horizontal="center" wrapText="1"/>
      <protection/>
    </xf>
    <xf numFmtId="0" fontId="24" fillId="0" borderId="34" xfId="108" applyFont="1" applyFill="1" applyBorder="1" applyAlignment="1">
      <alignment horizontal="center"/>
      <protection/>
    </xf>
    <xf numFmtId="0" fontId="24" fillId="0" borderId="23" xfId="108" applyFont="1" applyFill="1" applyBorder="1" applyAlignment="1">
      <alignment horizontal="center"/>
      <protection/>
    </xf>
    <xf numFmtId="0" fontId="21" fillId="0" borderId="32" xfId="108" applyFont="1" applyFill="1" applyBorder="1" applyAlignment="1">
      <alignment horizontal="center" vertical="center" wrapText="1"/>
      <protection/>
    </xf>
    <xf numFmtId="0" fontId="21" fillId="0" borderId="19" xfId="108" applyFont="1" applyFill="1" applyBorder="1" applyAlignment="1">
      <alignment horizontal="center" vertical="center" wrapText="1"/>
      <protection/>
    </xf>
    <xf numFmtId="0" fontId="21" fillId="0" borderId="33" xfId="108" applyFont="1" applyFill="1" applyBorder="1" applyAlignment="1">
      <alignment horizontal="center" vertical="center" wrapText="1"/>
      <protection/>
    </xf>
    <xf numFmtId="0" fontId="33" fillId="0" borderId="0" xfId="101" applyFont="1" applyAlignment="1">
      <alignment horizontal="center"/>
      <protection/>
    </xf>
    <xf numFmtId="0" fontId="33" fillId="0" borderId="18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5" xfId="100" applyFont="1" applyFill="1" applyBorder="1" applyAlignment="1">
      <alignment horizontal="center" vertical="center"/>
      <protection/>
    </xf>
    <xf numFmtId="0" fontId="10" fillId="0" borderId="36" xfId="99" applyFont="1" applyFill="1" applyBorder="1" applyAlignment="1">
      <alignment horizontal="left" vertical="center" wrapText="1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7" xfId="100" applyNumberFormat="1" applyFont="1" applyFill="1" applyBorder="1" applyAlignment="1">
      <alignment horizontal="center" vertical="center"/>
      <protection/>
    </xf>
    <xf numFmtId="0" fontId="34" fillId="0" borderId="36" xfId="100" applyFont="1" applyFill="1" applyBorder="1" applyAlignment="1">
      <alignment horizontal="center" vertical="center" wrapText="1"/>
      <protection/>
    </xf>
    <xf numFmtId="0" fontId="34" fillId="0" borderId="18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7" xfId="100" applyFont="1" applyFill="1" applyBorder="1" applyAlignment="1">
      <alignment horizontal="center" vertical="center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38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29" xfId="102" applyNumberFormat="1" applyFont="1" applyFill="1" applyBorder="1" applyAlignment="1" applyProtection="1">
      <alignment horizontal="center" vertical="center" wrapText="1"/>
      <protection/>
    </xf>
    <xf numFmtId="1" fontId="15" fillId="0" borderId="20" xfId="102" applyNumberFormat="1" applyFont="1" applyFill="1" applyBorder="1" applyAlignment="1" applyProtection="1">
      <alignment horizontal="center" vertical="center" wrapText="1"/>
      <protection/>
    </xf>
    <xf numFmtId="1" fontId="16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3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6" fillId="0" borderId="27" xfId="102" applyNumberFormat="1" applyFont="1" applyFill="1" applyBorder="1" applyAlignment="1" applyProtection="1">
      <alignment horizontal="center" vertical="center" wrapText="1"/>
      <protection/>
    </xf>
    <xf numFmtId="1" fontId="16" fillId="0" borderId="37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32" fillId="0" borderId="0" xfId="102" applyNumberFormat="1" applyFont="1" applyFill="1" applyAlignment="1" applyProtection="1">
      <alignment horizontal="center"/>
      <protection locked="0"/>
    </xf>
    <xf numFmtId="1" fontId="32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4" fillId="49" borderId="19" xfId="100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10.28125" defaultRowHeight="15"/>
  <cols>
    <col min="1" max="1" width="61.140625" style="73" customWidth="1"/>
    <col min="2" max="2" width="18.57421875" style="76" customWidth="1"/>
    <col min="3" max="3" width="19.7109375" style="76" customWidth="1"/>
    <col min="4" max="237" width="7.8515625" style="73" customWidth="1"/>
    <col min="238" max="238" width="39.28125" style="73" customWidth="1"/>
    <col min="239" max="16384" width="10.28125" style="73" customWidth="1"/>
  </cols>
  <sheetData>
    <row r="1" spans="1:3" ht="49.5" customHeight="1">
      <c r="A1" s="181" t="s">
        <v>123</v>
      </c>
      <c r="B1" s="181"/>
      <c r="C1" s="181"/>
    </row>
    <row r="2" spans="1:3" ht="38.25" customHeight="1">
      <c r="A2" s="182" t="s">
        <v>64</v>
      </c>
      <c r="B2" s="182"/>
      <c r="C2" s="182"/>
    </row>
    <row r="3" spans="1:3" ht="20.25" customHeight="1">
      <c r="A3" s="133"/>
      <c r="B3" s="133"/>
      <c r="C3" s="133"/>
    </row>
    <row r="4" spans="1:3" s="74" customFormat="1" ht="40.5" customHeight="1">
      <c r="A4" s="134"/>
      <c r="B4" s="135" t="s">
        <v>124</v>
      </c>
      <c r="C4" s="135" t="s">
        <v>125</v>
      </c>
    </row>
    <row r="5" spans="1:3" s="74" customFormat="1" ht="63" customHeight="1">
      <c r="A5" s="136" t="s">
        <v>66</v>
      </c>
      <c r="B5" s="140">
        <v>596.6</v>
      </c>
      <c r="C5" s="141">
        <v>599</v>
      </c>
    </row>
    <row r="6" spans="1:3" s="74" customFormat="1" ht="48.75" customHeight="1">
      <c r="A6" s="137" t="s">
        <v>65</v>
      </c>
      <c r="B6" s="142">
        <v>58.6</v>
      </c>
      <c r="C6" s="143">
        <v>58.9</v>
      </c>
    </row>
    <row r="7" spans="1:3" s="74" customFormat="1" ht="57" customHeight="1">
      <c r="A7" s="138" t="s">
        <v>67</v>
      </c>
      <c r="B7" s="140">
        <v>543</v>
      </c>
      <c r="C7" s="140">
        <v>546.3</v>
      </c>
    </row>
    <row r="8" spans="1:3" s="74" customFormat="1" ht="54.75" customHeight="1">
      <c r="A8" s="139" t="s">
        <v>77</v>
      </c>
      <c r="B8" s="142">
        <v>53.3</v>
      </c>
      <c r="C8" s="142">
        <v>53.7</v>
      </c>
    </row>
    <row r="9" spans="1:3" s="74" customFormat="1" ht="70.5" customHeight="1">
      <c r="A9" s="138" t="s">
        <v>76</v>
      </c>
      <c r="B9" s="140">
        <v>53.6</v>
      </c>
      <c r="C9" s="140">
        <v>52.7</v>
      </c>
    </row>
    <row r="10" spans="1:3" s="74" customFormat="1" ht="60.75" customHeight="1">
      <c r="A10" s="139" t="s">
        <v>78</v>
      </c>
      <c r="B10" s="142">
        <v>9</v>
      </c>
      <c r="C10" s="142">
        <v>8.8</v>
      </c>
    </row>
    <row r="11" spans="1:3" s="77" customFormat="1" ht="15">
      <c r="A11" s="75"/>
      <c r="B11" s="75"/>
      <c r="C11" s="76"/>
    </row>
    <row r="12" spans="1:3" s="79" customFormat="1" ht="12" customHeight="1">
      <c r="A12" s="78"/>
      <c r="B12" s="78"/>
      <c r="C12" s="76"/>
    </row>
    <row r="13" ht="15">
      <c r="A13" s="80"/>
    </row>
    <row r="14" ht="15">
      <c r="A14" s="80"/>
    </row>
    <row r="15" ht="15">
      <c r="A15" s="80"/>
    </row>
    <row r="16" ht="15">
      <c r="A16" s="80"/>
    </row>
    <row r="17" ht="15">
      <c r="A17" s="80"/>
    </row>
    <row r="18" ht="15">
      <c r="A18" s="80"/>
    </row>
    <row r="19" ht="15">
      <c r="A19" s="80"/>
    </row>
    <row r="20" ht="15">
      <c r="A20" s="80"/>
    </row>
    <row r="21" ht="15">
      <c r="A21" s="80"/>
    </row>
    <row r="22" ht="15">
      <c r="A22" s="80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L17" sqref="L17"/>
    </sheetView>
  </sheetViews>
  <sheetFormatPr defaultColWidth="9.140625" defaultRowHeight="15"/>
  <cols>
    <col min="1" max="1" width="1.28515625" style="104" hidden="1" customWidth="1"/>
    <col min="2" max="2" width="24.140625" style="104" customWidth="1"/>
    <col min="3" max="4" width="17.8515625" style="104" customWidth="1"/>
    <col min="5" max="5" width="17.57421875" style="104" customWidth="1"/>
    <col min="6" max="6" width="16.7109375" style="104" customWidth="1"/>
    <col min="7" max="7" width="9.140625" style="104" customWidth="1"/>
    <col min="8" max="10" width="0" style="104" hidden="1" customWidth="1"/>
    <col min="11" max="16384" width="9.140625" style="104" customWidth="1"/>
  </cols>
  <sheetData>
    <row r="1" s="81" customFormat="1" ht="10.5" customHeight="1">
      <c r="F1" s="82"/>
    </row>
    <row r="2" spans="1:6" s="83" customFormat="1" ht="51" customHeight="1">
      <c r="A2" s="183" t="s">
        <v>68</v>
      </c>
      <c r="B2" s="183"/>
      <c r="C2" s="183"/>
      <c r="D2" s="183"/>
      <c r="E2" s="183"/>
      <c r="F2" s="183"/>
    </row>
    <row r="3" spans="1:6" s="83" customFormat="1" ht="20.25" customHeight="1">
      <c r="A3" s="84"/>
      <c r="B3" s="84"/>
      <c r="C3" s="84"/>
      <c r="D3" s="84"/>
      <c r="E3" s="84"/>
      <c r="F3" s="84"/>
    </row>
    <row r="4" spans="1:6" s="83" customFormat="1" ht="16.5" customHeight="1">
      <c r="A4" s="84"/>
      <c r="B4" s="84"/>
      <c r="C4" s="84"/>
      <c r="D4" s="84"/>
      <c r="E4" s="84"/>
      <c r="F4" s="85" t="s">
        <v>69</v>
      </c>
    </row>
    <row r="5" spans="1:6" s="83" customFormat="1" ht="24.75" customHeight="1">
      <c r="A5" s="84"/>
      <c r="B5" s="184"/>
      <c r="C5" s="185" t="s">
        <v>126</v>
      </c>
      <c r="D5" s="185" t="s">
        <v>127</v>
      </c>
      <c r="E5" s="186" t="s">
        <v>70</v>
      </c>
      <c r="F5" s="186"/>
    </row>
    <row r="6" spans="1:6" s="83" customFormat="1" ht="42" customHeight="1">
      <c r="A6" s="86"/>
      <c r="B6" s="184"/>
      <c r="C6" s="185"/>
      <c r="D6" s="185"/>
      <c r="E6" s="87" t="s">
        <v>4</v>
      </c>
      <c r="F6" s="88" t="s">
        <v>71</v>
      </c>
    </row>
    <row r="7" spans="2:6" s="89" customFormat="1" ht="19.5" customHeight="1">
      <c r="B7" s="90" t="s">
        <v>32</v>
      </c>
      <c r="C7" s="91">
        <v>1</v>
      </c>
      <c r="D7" s="92">
        <v>2</v>
      </c>
      <c r="E7" s="91">
        <v>3</v>
      </c>
      <c r="F7" s="92">
        <v>4</v>
      </c>
    </row>
    <row r="8" spans="2:10" s="93" customFormat="1" ht="27.75" customHeight="1">
      <c r="B8" s="144" t="s">
        <v>79</v>
      </c>
      <c r="C8" s="94">
        <f>SUM(C9:C25)</f>
        <v>9597</v>
      </c>
      <c r="D8" s="94">
        <f>SUM(D9:D25)</f>
        <v>4854</v>
      </c>
      <c r="E8" s="95">
        <f>ROUND(D8/C8*100,1)</f>
        <v>50.6</v>
      </c>
      <c r="F8" s="94">
        <f aca="true" t="shared" si="0" ref="F8:F25">D8-C8</f>
        <v>-4743</v>
      </c>
      <c r="I8" s="96"/>
      <c r="J8" s="96"/>
    </row>
    <row r="9" spans="2:10" s="97" customFormat="1" ht="23.25" customHeight="1">
      <c r="B9" s="145" t="s">
        <v>80</v>
      </c>
      <c r="C9" s="146">
        <v>624</v>
      </c>
      <c r="D9" s="146">
        <v>13</v>
      </c>
      <c r="E9" s="99">
        <f aca="true" t="shared" si="1" ref="E9:E25">ROUND(D9/C9*100,1)</f>
        <v>2.1</v>
      </c>
      <c r="F9" s="98">
        <f t="shared" si="0"/>
        <v>-611</v>
      </c>
      <c r="H9" s="100">
        <f>ROUND(D9/$D$8*100,1)</f>
        <v>0.3</v>
      </c>
      <c r="I9" s="101">
        <f>ROUND(C9/1000,1)</f>
        <v>0.6</v>
      </c>
      <c r="J9" s="101">
        <f>ROUND(D9/1000,1)</f>
        <v>0</v>
      </c>
    </row>
    <row r="10" spans="2:10" s="97" customFormat="1" ht="23.25" customHeight="1">
      <c r="B10" s="145" t="s">
        <v>81</v>
      </c>
      <c r="C10" s="147">
        <v>5430</v>
      </c>
      <c r="D10" s="147">
        <v>1302</v>
      </c>
      <c r="E10" s="99">
        <f t="shared" si="1"/>
        <v>24</v>
      </c>
      <c r="F10" s="98">
        <f t="shared" si="0"/>
        <v>-4128</v>
      </c>
      <c r="H10" s="100">
        <f aca="true" t="shared" si="2" ref="H10:H25">ROUND(D10/$D$8*100,1)</f>
        <v>26.8</v>
      </c>
      <c r="I10" s="101">
        <f aca="true" t="shared" si="3" ref="I10:J25">ROUND(C10/1000,1)</f>
        <v>5.4</v>
      </c>
      <c r="J10" s="101">
        <f t="shared" si="3"/>
        <v>1.3</v>
      </c>
    </row>
    <row r="11" spans="2:10" s="97" customFormat="1" ht="23.25" customHeight="1">
      <c r="B11" s="145" t="s">
        <v>82</v>
      </c>
      <c r="C11" s="147">
        <v>73</v>
      </c>
      <c r="D11" s="147">
        <v>142</v>
      </c>
      <c r="E11" s="99">
        <f t="shared" si="1"/>
        <v>194.5</v>
      </c>
      <c r="F11" s="98">
        <f t="shared" si="0"/>
        <v>69</v>
      </c>
      <c r="H11" s="102">
        <f t="shared" si="2"/>
        <v>2.9</v>
      </c>
      <c r="I11" s="101">
        <f t="shared" si="3"/>
        <v>0.1</v>
      </c>
      <c r="J11" s="101">
        <f t="shared" si="3"/>
        <v>0.1</v>
      </c>
    </row>
    <row r="12" spans="2:10" s="97" customFormat="1" ht="23.25" customHeight="1">
      <c r="B12" s="145" t="s">
        <v>83</v>
      </c>
      <c r="C12" s="147">
        <v>180</v>
      </c>
      <c r="D12" s="147">
        <v>129</v>
      </c>
      <c r="E12" s="99">
        <f t="shared" si="1"/>
        <v>71.7</v>
      </c>
      <c r="F12" s="98">
        <f t="shared" si="0"/>
        <v>-51</v>
      </c>
      <c r="H12" s="100">
        <f t="shared" si="2"/>
        <v>2.7</v>
      </c>
      <c r="I12" s="101">
        <f t="shared" si="3"/>
        <v>0.2</v>
      </c>
      <c r="J12" s="101">
        <f t="shared" si="3"/>
        <v>0.1</v>
      </c>
    </row>
    <row r="13" spans="2:10" s="97" customFormat="1" ht="23.25" customHeight="1">
      <c r="B13" s="145" t="s">
        <v>84</v>
      </c>
      <c r="C13" s="147">
        <v>73</v>
      </c>
      <c r="D13" s="147">
        <v>5</v>
      </c>
      <c r="E13" s="99">
        <f t="shared" si="1"/>
        <v>6.8</v>
      </c>
      <c r="F13" s="98">
        <f t="shared" si="0"/>
        <v>-68</v>
      </c>
      <c r="H13" s="102">
        <f t="shared" si="2"/>
        <v>0.1</v>
      </c>
      <c r="I13" s="101">
        <f t="shared" si="3"/>
        <v>0.1</v>
      </c>
      <c r="J13" s="101">
        <f t="shared" si="3"/>
        <v>0</v>
      </c>
    </row>
    <row r="14" spans="2:10" s="97" customFormat="1" ht="23.25" customHeight="1">
      <c r="B14" s="145" t="s">
        <v>85</v>
      </c>
      <c r="C14" s="147">
        <v>185</v>
      </c>
      <c r="D14" s="147">
        <v>164</v>
      </c>
      <c r="E14" s="99">
        <f t="shared" si="1"/>
        <v>88.6</v>
      </c>
      <c r="F14" s="98">
        <f t="shared" si="0"/>
        <v>-21</v>
      </c>
      <c r="H14" s="100">
        <f t="shared" si="2"/>
        <v>3.4</v>
      </c>
      <c r="I14" s="101">
        <f t="shared" si="3"/>
        <v>0.2</v>
      </c>
      <c r="J14" s="101">
        <f t="shared" si="3"/>
        <v>0.2</v>
      </c>
    </row>
    <row r="15" spans="2:10" s="97" customFormat="1" ht="23.25" customHeight="1">
      <c r="B15" s="145" t="s">
        <v>86</v>
      </c>
      <c r="C15" s="147">
        <v>167</v>
      </c>
      <c r="D15" s="147">
        <v>59</v>
      </c>
      <c r="E15" s="99">
        <f t="shared" si="1"/>
        <v>35.3</v>
      </c>
      <c r="F15" s="98">
        <f t="shared" si="0"/>
        <v>-108</v>
      </c>
      <c r="H15" s="100">
        <f t="shared" si="2"/>
        <v>1.2</v>
      </c>
      <c r="I15" s="101">
        <f t="shared" si="3"/>
        <v>0.2</v>
      </c>
      <c r="J15" s="101">
        <f t="shared" si="3"/>
        <v>0.1</v>
      </c>
    </row>
    <row r="16" spans="2:10" s="97" customFormat="1" ht="23.25" customHeight="1">
      <c r="B16" s="145" t="s">
        <v>87</v>
      </c>
      <c r="C16" s="147">
        <v>274</v>
      </c>
      <c r="D16" s="147">
        <v>198</v>
      </c>
      <c r="E16" s="99">
        <f t="shared" si="1"/>
        <v>72.3</v>
      </c>
      <c r="F16" s="98">
        <f t="shared" si="0"/>
        <v>-76</v>
      </c>
      <c r="H16" s="100">
        <f t="shared" si="2"/>
        <v>4.1</v>
      </c>
      <c r="I16" s="101">
        <f t="shared" si="3"/>
        <v>0.3</v>
      </c>
      <c r="J16" s="101">
        <f t="shared" si="3"/>
        <v>0.2</v>
      </c>
    </row>
    <row r="17" spans="2:10" s="97" customFormat="1" ht="23.25" customHeight="1">
      <c r="B17" s="145" t="s">
        <v>88</v>
      </c>
      <c r="C17" s="147">
        <v>134</v>
      </c>
      <c r="D17" s="147">
        <v>53</v>
      </c>
      <c r="E17" s="99">
        <f t="shared" si="1"/>
        <v>39.6</v>
      </c>
      <c r="F17" s="98">
        <f t="shared" si="0"/>
        <v>-81</v>
      </c>
      <c r="H17" s="100">
        <f t="shared" si="2"/>
        <v>1.1</v>
      </c>
      <c r="I17" s="101">
        <f t="shared" si="3"/>
        <v>0.1</v>
      </c>
      <c r="J17" s="101">
        <f t="shared" si="3"/>
        <v>0.1</v>
      </c>
    </row>
    <row r="18" spans="2:10" s="97" customFormat="1" ht="23.25" customHeight="1">
      <c r="B18" s="145" t="s">
        <v>89</v>
      </c>
      <c r="C18" s="147">
        <v>410</v>
      </c>
      <c r="D18" s="147">
        <v>589</v>
      </c>
      <c r="E18" s="99">
        <f t="shared" si="1"/>
        <v>143.7</v>
      </c>
      <c r="F18" s="98">
        <f t="shared" si="0"/>
        <v>179</v>
      </c>
      <c r="H18" s="100">
        <f t="shared" si="2"/>
        <v>12.1</v>
      </c>
      <c r="I18" s="101">
        <f t="shared" si="3"/>
        <v>0.4</v>
      </c>
      <c r="J18" s="101">
        <f t="shared" si="3"/>
        <v>0.6</v>
      </c>
    </row>
    <row r="19" spans="2:10" s="97" customFormat="1" ht="23.25" customHeight="1">
      <c r="B19" s="145" t="s">
        <v>90</v>
      </c>
      <c r="C19" s="147">
        <v>446</v>
      </c>
      <c r="D19" s="147">
        <v>39</v>
      </c>
      <c r="E19" s="99">
        <f t="shared" si="1"/>
        <v>8.7</v>
      </c>
      <c r="F19" s="98">
        <f t="shared" si="0"/>
        <v>-407</v>
      </c>
      <c r="H19" s="100">
        <f t="shared" si="2"/>
        <v>0.8</v>
      </c>
      <c r="I19" s="101">
        <f t="shared" si="3"/>
        <v>0.4</v>
      </c>
      <c r="J19" s="101">
        <f t="shared" si="3"/>
        <v>0</v>
      </c>
    </row>
    <row r="20" spans="2:10" s="97" customFormat="1" ht="23.25" customHeight="1">
      <c r="B20" s="145" t="s">
        <v>91</v>
      </c>
      <c r="C20" s="147">
        <v>245</v>
      </c>
      <c r="D20" s="147">
        <v>341</v>
      </c>
      <c r="E20" s="99">
        <f t="shared" si="1"/>
        <v>139.2</v>
      </c>
      <c r="F20" s="98">
        <f t="shared" si="0"/>
        <v>96</v>
      </c>
      <c r="H20" s="102">
        <f t="shared" si="2"/>
        <v>7</v>
      </c>
      <c r="I20" s="101">
        <f t="shared" si="3"/>
        <v>0.2</v>
      </c>
      <c r="J20" s="101">
        <f t="shared" si="3"/>
        <v>0.3</v>
      </c>
    </row>
    <row r="21" spans="2:10" s="97" customFormat="1" ht="23.25" customHeight="1">
      <c r="B21" s="145" t="s">
        <v>92</v>
      </c>
      <c r="C21" s="147">
        <v>105</v>
      </c>
      <c r="D21" s="147">
        <v>583</v>
      </c>
      <c r="E21" s="99">
        <f t="shared" si="1"/>
        <v>555.2</v>
      </c>
      <c r="F21" s="98">
        <f t="shared" si="0"/>
        <v>478</v>
      </c>
      <c r="H21" s="102">
        <f t="shared" si="2"/>
        <v>12</v>
      </c>
      <c r="I21" s="101">
        <f t="shared" si="3"/>
        <v>0.1</v>
      </c>
      <c r="J21" s="101">
        <f t="shared" si="3"/>
        <v>0.6</v>
      </c>
    </row>
    <row r="22" spans="2:10" s="97" customFormat="1" ht="23.25" customHeight="1">
      <c r="B22" s="145" t="s">
        <v>93</v>
      </c>
      <c r="C22" s="147">
        <v>78</v>
      </c>
      <c r="D22" s="147">
        <v>92</v>
      </c>
      <c r="E22" s="99">
        <f t="shared" si="1"/>
        <v>117.9</v>
      </c>
      <c r="F22" s="98">
        <f t="shared" si="0"/>
        <v>14</v>
      </c>
      <c r="H22" s="102">
        <f t="shared" si="2"/>
        <v>1.9</v>
      </c>
      <c r="I22" s="101">
        <f t="shared" si="3"/>
        <v>0.1</v>
      </c>
      <c r="J22" s="101">
        <f t="shared" si="3"/>
        <v>0.1</v>
      </c>
    </row>
    <row r="23" spans="2:10" s="97" customFormat="1" ht="23.25" customHeight="1">
      <c r="B23" s="145" t="s">
        <v>94</v>
      </c>
      <c r="C23" s="147">
        <v>128</v>
      </c>
      <c r="D23" s="147">
        <v>590</v>
      </c>
      <c r="E23" s="99">
        <f t="shared" si="1"/>
        <v>460.9</v>
      </c>
      <c r="F23" s="98">
        <f t="shared" si="0"/>
        <v>462</v>
      </c>
      <c r="H23" s="100">
        <f t="shared" si="2"/>
        <v>12.2</v>
      </c>
      <c r="I23" s="101">
        <f t="shared" si="3"/>
        <v>0.1</v>
      </c>
      <c r="J23" s="101">
        <f t="shared" si="3"/>
        <v>0.6</v>
      </c>
    </row>
    <row r="24" spans="2:10" s="97" customFormat="1" ht="23.25" customHeight="1">
      <c r="B24" s="145" t="s">
        <v>95</v>
      </c>
      <c r="C24" s="147">
        <v>411</v>
      </c>
      <c r="D24" s="147">
        <v>104</v>
      </c>
      <c r="E24" s="103">
        <f t="shared" si="1"/>
        <v>25.3</v>
      </c>
      <c r="F24" s="98">
        <f t="shared" si="0"/>
        <v>-307</v>
      </c>
      <c r="H24" s="100">
        <f t="shared" si="2"/>
        <v>2.1</v>
      </c>
      <c r="I24" s="101">
        <f t="shared" si="3"/>
        <v>0.4</v>
      </c>
      <c r="J24" s="101">
        <f t="shared" si="3"/>
        <v>0.1</v>
      </c>
    </row>
    <row r="25" spans="2:10" s="97" customFormat="1" ht="23.25" customHeight="1">
      <c r="B25" s="145" t="s">
        <v>96</v>
      </c>
      <c r="C25" s="147">
        <v>634</v>
      </c>
      <c r="D25" s="147">
        <v>451</v>
      </c>
      <c r="E25" s="99">
        <f t="shared" si="1"/>
        <v>71.1</v>
      </c>
      <c r="F25" s="98">
        <f t="shared" si="0"/>
        <v>-183</v>
      </c>
      <c r="H25" s="100">
        <f t="shared" si="2"/>
        <v>9.3</v>
      </c>
      <c r="I25" s="101">
        <f t="shared" si="3"/>
        <v>0.6</v>
      </c>
      <c r="J25" s="101">
        <f t="shared" si="3"/>
        <v>0.5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7" t="s">
        <v>128</v>
      </c>
      <c r="B1" s="187"/>
      <c r="C1" s="187"/>
      <c r="D1" s="187"/>
      <c r="E1" s="187"/>
    </row>
    <row r="2" spans="1:5" s="39" customFormat="1" ht="21.75" customHeight="1">
      <c r="A2" s="188" t="s">
        <v>33</v>
      </c>
      <c r="B2" s="188"/>
      <c r="C2" s="188"/>
      <c r="D2" s="188"/>
      <c r="E2" s="188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9"/>
      <c r="B4" s="191" t="s">
        <v>1</v>
      </c>
      <c r="C4" s="193" t="s">
        <v>2</v>
      </c>
      <c r="D4" s="195" t="s">
        <v>70</v>
      </c>
      <c r="E4" s="196"/>
    </row>
    <row r="5" spans="1:5" s="41" customFormat="1" ht="26.25" customHeight="1">
      <c r="A5" s="190"/>
      <c r="B5" s="192"/>
      <c r="C5" s="194"/>
      <c r="D5" s="106" t="s">
        <v>72</v>
      </c>
      <c r="E5" s="119" t="s">
        <v>4</v>
      </c>
    </row>
    <row r="6" spans="1:5" s="42" customFormat="1" ht="34.5" customHeight="1">
      <c r="A6" s="120" t="s">
        <v>34</v>
      </c>
      <c r="B6" s="121">
        <f>SUM(B7:B25)</f>
        <v>9597</v>
      </c>
      <c r="C6" s="122">
        <f>SUM(C7:C25)</f>
        <v>4854</v>
      </c>
      <c r="D6" s="123">
        <f>C6-B6</f>
        <v>-4743</v>
      </c>
      <c r="E6" s="124">
        <f>ROUND(C6/B6*100,1)</f>
        <v>50.6</v>
      </c>
    </row>
    <row r="7" spans="1:9" ht="39.75" customHeight="1">
      <c r="A7" s="125" t="s">
        <v>35</v>
      </c>
      <c r="B7" s="126">
        <v>65</v>
      </c>
      <c r="C7" s="126">
        <v>65</v>
      </c>
      <c r="D7" s="127">
        <f aca="true" t="shared" si="0" ref="D7:D25">C7-B7</f>
        <v>0</v>
      </c>
      <c r="E7" s="128">
        <f aca="true" t="shared" si="1" ref="E7:E25">ROUND(C7/B7*100,1)</f>
        <v>100</v>
      </c>
      <c r="F7" s="42"/>
      <c r="G7" s="43"/>
      <c r="I7" s="45"/>
    </row>
    <row r="8" spans="1:9" ht="44.25" customHeight="1">
      <c r="A8" s="125" t="s">
        <v>36</v>
      </c>
      <c r="B8" s="126">
        <v>6</v>
      </c>
      <c r="C8" s="126">
        <v>28</v>
      </c>
      <c r="D8" s="127">
        <f t="shared" si="0"/>
        <v>22</v>
      </c>
      <c r="E8" s="128">
        <f t="shared" si="1"/>
        <v>466.7</v>
      </c>
      <c r="F8" s="42"/>
      <c r="G8" s="43"/>
      <c r="I8" s="45"/>
    </row>
    <row r="9" spans="1:9" s="46" customFormat="1" ht="27" customHeight="1">
      <c r="A9" s="125" t="s">
        <v>37</v>
      </c>
      <c r="B9" s="126">
        <v>309</v>
      </c>
      <c r="C9" s="126">
        <v>624</v>
      </c>
      <c r="D9" s="127">
        <f t="shared" si="0"/>
        <v>315</v>
      </c>
      <c r="E9" s="128">
        <f t="shared" si="1"/>
        <v>201.9</v>
      </c>
      <c r="F9" s="42"/>
      <c r="G9" s="43"/>
      <c r="H9" s="44"/>
      <c r="I9" s="45"/>
    </row>
    <row r="10" spans="1:11" ht="43.5" customHeight="1">
      <c r="A10" s="125" t="s">
        <v>38</v>
      </c>
      <c r="B10" s="126">
        <v>2551</v>
      </c>
      <c r="C10" s="126">
        <v>0</v>
      </c>
      <c r="D10" s="127">
        <f t="shared" si="0"/>
        <v>-2551</v>
      </c>
      <c r="E10" s="128">
        <f t="shared" si="1"/>
        <v>0</v>
      </c>
      <c r="F10" s="42"/>
      <c r="G10" s="43"/>
      <c r="I10" s="45"/>
      <c r="K10" s="47"/>
    </row>
    <row r="11" spans="1:9" ht="42" customHeight="1">
      <c r="A11" s="125" t="s">
        <v>39</v>
      </c>
      <c r="B11" s="126">
        <v>89</v>
      </c>
      <c r="C11" s="126">
        <v>31</v>
      </c>
      <c r="D11" s="127">
        <f t="shared" si="0"/>
        <v>-58</v>
      </c>
      <c r="E11" s="128">
        <f t="shared" si="1"/>
        <v>34.8</v>
      </c>
      <c r="F11" s="42"/>
      <c r="G11" s="43"/>
      <c r="I11" s="45"/>
    </row>
    <row r="12" spans="1:9" ht="19.5" customHeight="1">
      <c r="A12" s="125" t="s">
        <v>40</v>
      </c>
      <c r="B12" s="126">
        <v>12</v>
      </c>
      <c r="C12" s="126">
        <v>0</v>
      </c>
      <c r="D12" s="127">
        <f t="shared" si="0"/>
        <v>-12</v>
      </c>
      <c r="E12" s="128">
        <f t="shared" si="1"/>
        <v>0</v>
      </c>
      <c r="F12" s="42"/>
      <c r="G12" s="43"/>
      <c r="I12" s="107"/>
    </row>
    <row r="13" spans="1:9" ht="41.25" customHeight="1">
      <c r="A13" s="125" t="s">
        <v>41</v>
      </c>
      <c r="B13" s="126">
        <v>302</v>
      </c>
      <c r="C13" s="126">
        <v>11</v>
      </c>
      <c r="D13" s="127">
        <f t="shared" si="0"/>
        <v>-291</v>
      </c>
      <c r="E13" s="128">
        <f t="shared" si="1"/>
        <v>3.6</v>
      </c>
      <c r="F13" s="42"/>
      <c r="G13" s="43"/>
      <c r="I13" s="45"/>
    </row>
    <row r="14" spans="1:9" ht="41.25" customHeight="1">
      <c r="A14" s="125" t="s">
        <v>42</v>
      </c>
      <c r="B14" s="126">
        <v>3</v>
      </c>
      <c r="C14" s="126">
        <v>179</v>
      </c>
      <c r="D14" s="127">
        <f t="shared" si="0"/>
        <v>176</v>
      </c>
      <c r="E14" s="128">
        <f t="shared" si="1"/>
        <v>5966.7</v>
      </c>
      <c r="F14" s="42"/>
      <c r="G14" s="43"/>
      <c r="I14" s="45"/>
    </row>
    <row r="15" spans="1:9" ht="42" customHeight="1">
      <c r="A15" s="125" t="s">
        <v>43</v>
      </c>
      <c r="B15" s="126">
        <v>0</v>
      </c>
      <c r="C15" s="126">
        <v>0</v>
      </c>
      <c r="D15" s="127">
        <f t="shared" si="0"/>
        <v>0</v>
      </c>
      <c r="E15" s="128" t="s">
        <v>114</v>
      </c>
      <c r="F15" s="42"/>
      <c r="G15" s="43"/>
      <c r="I15" s="45"/>
    </row>
    <row r="16" spans="1:9" ht="23.25" customHeight="1">
      <c r="A16" s="125" t="s">
        <v>44</v>
      </c>
      <c r="B16" s="126">
        <v>11</v>
      </c>
      <c r="C16" s="126">
        <v>34</v>
      </c>
      <c r="D16" s="127">
        <f t="shared" si="0"/>
        <v>23</v>
      </c>
      <c r="E16" s="128">
        <f t="shared" si="1"/>
        <v>309.1</v>
      </c>
      <c r="F16" s="42"/>
      <c r="G16" s="43"/>
      <c r="I16" s="45"/>
    </row>
    <row r="17" spans="1:9" ht="22.5" customHeight="1">
      <c r="A17" s="125" t="s">
        <v>45</v>
      </c>
      <c r="B17" s="126">
        <v>10</v>
      </c>
      <c r="C17" s="126">
        <v>0</v>
      </c>
      <c r="D17" s="127">
        <f t="shared" si="0"/>
        <v>-10</v>
      </c>
      <c r="E17" s="128">
        <f t="shared" si="1"/>
        <v>0</v>
      </c>
      <c r="F17" s="42"/>
      <c r="G17" s="43"/>
      <c r="I17" s="45"/>
    </row>
    <row r="18" spans="1:9" ht="22.5" customHeight="1">
      <c r="A18" s="125" t="s">
        <v>46</v>
      </c>
      <c r="B18" s="126">
        <v>35</v>
      </c>
      <c r="C18" s="126">
        <v>0</v>
      </c>
      <c r="D18" s="127">
        <f t="shared" si="0"/>
        <v>-35</v>
      </c>
      <c r="E18" s="128">
        <f t="shared" si="1"/>
        <v>0</v>
      </c>
      <c r="F18" s="42"/>
      <c r="G18" s="43"/>
      <c r="I18" s="45"/>
    </row>
    <row r="19" spans="1:9" ht="38.25" customHeight="1">
      <c r="A19" s="125" t="s">
        <v>47</v>
      </c>
      <c r="B19" s="126">
        <v>41</v>
      </c>
      <c r="C19" s="126">
        <v>135</v>
      </c>
      <c r="D19" s="127">
        <f t="shared" si="0"/>
        <v>94</v>
      </c>
      <c r="E19" s="128">
        <f t="shared" si="1"/>
        <v>329.3</v>
      </c>
      <c r="F19" s="42"/>
      <c r="G19" s="43"/>
      <c r="I19" s="108"/>
    </row>
    <row r="20" spans="1:9" ht="35.25" customHeight="1">
      <c r="A20" s="125" t="s">
        <v>48</v>
      </c>
      <c r="B20" s="126">
        <v>849</v>
      </c>
      <c r="C20" s="126">
        <v>147</v>
      </c>
      <c r="D20" s="127">
        <f t="shared" si="0"/>
        <v>-702</v>
      </c>
      <c r="E20" s="128">
        <f t="shared" si="1"/>
        <v>17.3</v>
      </c>
      <c r="F20" s="42"/>
      <c r="G20" s="43"/>
      <c r="I20" s="45"/>
    </row>
    <row r="21" spans="1:9" ht="41.25" customHeight="1">
      <c r="A21" s="125" t="s">
        <v>49</v>
      </c>
      <c r="B21" s="126">
        <v>3626</v>
      </c>
      <c r="C21" s="126">
        <v>2243</v>
      </c>
      <c r="D21" s="127">
        <f t="shared" si="0"/>
        <v>-1383</v>
      </c>
      <c r="E21" s="128">
        <f t="shared" si="1"/>
        <v>61.9</v>
      </c>
      <c r="F21" s="42"/>
      <c r="G21" s="43"/>
      <c r="I21" s="45"/>
    </row>
    <row r="22" spans="1:9" ht="19.5" customHeight="1">
      <c r="A22" s="125" t="s">
        <v>50</v>
      </c>
      <c r="B22" s="126">
        <v>478</v>
      </c>
      <c r="C22" s="126">
        <v>870</v>
      </c>
      <c r="D22" s="127">
        <f t="shared" si="0"/>
        <v>392</v>
      </c>
      <c r="E22" s="128">
        <f t="shared" si="1"/>
        <v>182</v>
      </c>
      <c r="F22" s="42"/>
      <c r="G22" s="43"/>
      <c r="I22" s="45"/>
    </row>
    <row r="23" spans="1:9" ht="39" customHeight="1">
      <c r="A23" s="125" t="s">
        <v>51</v>
      </c>
      <c r="B23" s="126">
        <v>1086</v>
      </c>
      <c r="C23" s="126">
        <v>353</v>
      </c>
      <c r="D23" s="127">
        <f t="shared" si="0"/>
        <v>-733</v>
      </c>
      <c r="E23" s="128">
        <f t="shared" si="1"/>
        <v>32.5</v>
      </c>
      <c r="F23" s="42"/>
      <c r="G23" s="43"/>
      <c r="I23" s="45"/>
    </row>
    <row r="24" spans="1:9" ht="38.25" customHeight="1">
      <c r="A24" s="125" t="s">
        <v>52</v>
      </c>
      <c r="B24" s="126">
        <v>46</v>
      </c>
      <c r="C24" s="126">
        <v>130</v>
      </c>
      <c r="D24" s="127">
        <f t="shared" si="0"/>
        <v>84</v>
      </c>
      <c r="E24" s="128">
        <f t="shared" si="1"/>
        <v>282.6</v>
      </c>
      <c r="F24" s="42"/>
      <c r="G24" s="43"/>
      <c r="I24" s="45"/>
    </row>
    <row r="25" spans="1:9" ht="22.5" customHeight="1" thickBot="1">
      <c r="A25" s="129" t="s">
        <v>53</v>
      </c>
      <c r="B25" s="130">
        <v>78</v>
      </c>
      <c r="C25" s="130">
        <v>4</v>
      </c>
      <c r="D25" s="131">
        <f t="shared" si="0"/>
        <v>-74</v>
      </c>
      <c r="E25" s="132">
        <f t="shared" si="1"/>
        <v>5.1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7" t="s">
        <v>128</v>
      </c>
      <c r="B1" s="197"/>
      <c r="C1" s="197"/>
      <c r="D1" s="197"/>
      <c r="E1" s="197"/>
    </row>
    <row r="2" spans="1:5" s="39" customFormat="1" ht="20.25" customHeight="1">
      <c r="A2" s="198" t="s">
        <v>54</v>
      </c>
      <c r="B2" s="198"/>
      <c r="C2" s="198"/>
      <c r="D2" s="198"/>
      <c r="E2" s="198"/>
    </row>
    <row r="3" spans="1:5" s="39" customFormat="1" ht="17.25" customHeight="1" thickBot="1">
      <c r="A3" s="105"/>
      <c r="B3" s="105"/>
      <c r="C3" s="105"/>
      <c r="D3" s="105"/>
      <c r="E3" s="105"/>
    </row>
    <row r="4" spans="1:5" s="41" customFormat="1" ht="25.5" customHeight="1">
      <c r="A4" s="199"/>
      <c r="B4" s="201" t="s">
        <v>1</v>
      </c>
      <c r="C4" s="201" t="s">
        <v>2</v>
      </c>
      <c r="D4" s="201" t="s">
        <v>70</v>
      </c>
      <c r="E4" s="203"/>
    </row>
    <row r="5" spans="1:5" s="41" customFormat="1" ht="37.5" customHeight="1">
      <c r="A5" s="200"/>
      <c r="B5" s="202"/>
      <c r="C5" s="202"/>
      <c r="D5" s="109" t="s">
        <v>72</v>
      </c>
      <c r="E5" s="110" t="s">
        <v>4</v>
      </c>
    </row>
    <row r="6" spans="1:7" s="50" customFormat="1" ht="34.5" customHeight="1">
      <c r="A6" s="111" t="s">
        <v>34</v>
      </c>
      <c r="B6" s="49">
        <f>SUM(B7:B15)</f>
        <v>9597</v>
      </c>
      <c r="C6" s="49">
        <f>SUM(C7:C15)</f>
        <v>4854</v>
      </c>
      <c r="D6" s="49">
        <f>C6-B6</f>
        <v>-4743</v>
      </c>
      <c r="E6" s="112">
        <f>ROUND(C6/B6*100,1)</f>
        <v>50.6</v>
      </c>
      <c r="G6" s="51"/>
    </row>
    <row r="7" spans="1:11" ht="51" customHeight="1">
      <c r="A7" s="113" t="s">
        <v>55</v>
      </c>
      <c r="B7" s="52">
        <v>2309</v>
      </c>
      <c r="C7" s="52">
        <v>1243</v>
      </c>
      <c r="D7" s="53">
        <f aca="true" t="shared" si="0" ref="D7:D15">C7-B7</f>
        <v>-1066</v>
      </c>
      <c r="E7" s="114">
        <f aca="true" t="shared" si="1" ref="E7:E15">ROUND(C7/B7*100,1)</f>
        <v>53.8</v>
      </c>
      <c r="G7" s="51"/>
      <c r="H7" s="54"/>
      <c r="K7" s="54"/>
    </row>
    <row r="8" spans="1:11" ht="35.25" customHeight="1">
      <c r="A8" s="113" t="s">
        <v>56</v>
      </c>
      <c r="B8" s="52">
        <v>2153</v>
      </c>
      <c r="C8" s="52">
        <v>1520</v>
      </c>
      <c r="D8" s="53">
        <f t="shared" si="0"/>
        <v>-633</v>
      </c>
      <c r="E8" s="114">
        <f t="shared" si="1"/>
        <v>70.6</v>
      </c>
      <c r="G8" s="51"/>
      <c r="H8" s="54"/>
      <c r="K8" s="54"/>
    </row>
    <row r="9" spans="1:11" s="46" customFormat="1" ht="25.5" customHeight="1">
      <c r="A9" s="113" t="s">
        <v>57</v>
      </c>
      <c r="B9" s="52">
        <v>1323</v>
      </c>
      <c r="C9" s="52">
        <v>693</v>
      </c>
      <c r="D9" s="53">
        <f t="shared" si="0"/>
        <v>-630</v>
      </c>
      <c r="E9" s="114">
        <f t="shared" si="1"/>
        <v>52.4</v>
      </c>
      <c r="F9" s="44"/>
      <c r="G9" s="51"/>
      <c r="H9" s="54"/>
      <c r="I9" s="44"/>
      <c r="K9" s="54"/>
    </row>
    <row r="10" spans="1:11" ht="36.75" customHeight="1">
      <c r="A10" s="113" t="s">
        <v>58</v>
      </c>
      <c r="B10" s="52">
        <v>315</v>
      </c>
      <c r="C10" s="52">
        <v>123</v>
      </c>
      <c r="D10" s="53">
        <f t="shared" si="0"/>
        <v>-192</v>
      </c>
      <c r="E10" s="114">
        <f t="shared" si="1"/>
        <v>39</v>
      </c>
      <c r="G10" s="51"/>
      <c r="H10" s="54"/>
      <c r="K10" s="54"/>
    </row>
    <row r="11" spans="1:11" ht="28.5" customHeight="1">
      <c r="A11" s="113" t="s">
        <v>59</v>
      </c>
      <c r="B11" s="52">
        <v>690</v>
      </c>
      <c r="C11" s="52">
        <v>356</v>
      </c>
      <c r="D11" s="53">
        <f t="shared" si="0"/>
        <v>-334</v>
      </c>
      <c r="E11" s="114">
        <f t="shared" si="1"/>
        <v>51.6</v>
      </c>
      <c r="G11" s="51"/>
      <c r="H11" s="54"/>
      <c r="K11" s="54"/>
    </row>
    <row r="12" spans="1:11" ht="59.25" customHeight="1">
      <c r="A12" s="113" t="s">
        <v>60</v>
      </c>
      <c r="B12" s="52">
        <v>15</v>
      </c>
      <c r="C12" s="52">
        <v>6</v>
      </c>
      <c r="D12" s="53">
        <f t="shared" si="0"/>
        <v>-9</v>
      </c>
      <c r="E12" s="114">
        <f t="shared" si="1"/>
        <v>40</v>
      </c>
      <c r="G12" s="51"/>
      <c r="H12" s="54"/>
      <c r="K12" s="54"/>
    </row>
    <row r="13" spans="1:18" ht="30.75" customHeight="1">
      <c r="A13" s="113" t="s">
        <v>61</v>
      </c>
      <c r="B13" s="52">
        <v>1475</v>
      </c>
      <c r="C13" s="52">
        <v>196</v>
      </c>
      <c r="D13" s="53">
        <f t="shared" si="0"/>
        <v>-1279</v>
      </c>
      <c r="E13" s="114">
        <f t="shared" si="1"/>
        <v>13.3</v>
      </c>
      <c r="G13" s="51"/>
      <c r="H13" s="54"/>
      <c r="K13" s="54"/>
      <c r="R13" s="55"/>
    </row>
    <row r="14" spans="1:18" ht="75" customHeight="1">
      <c r="A14" s="113" t="s">
        <v>62</v>
      </c>
      <c r="B14" s="52">
        <v>842</v>
      </c>
      <c r="C14" s="52">
        <v>358</v>
      </c>
      <c r="D14" s="53">
        <f t="shared" si="0"/>
        <v>-484</v>
      </c>
      <c r="E14" s="114">
        <f t="shared" si="1"/>
        <v>42.5</v>
      </c>
      <c r="G14" s="51"/>
      <c r="H14" s="54"/>
      <c r="K14" s="54"/>
      <c r="R14" s="55"/>
    </row>
    <row r="15" spans="1:18" ht="33" customHeight="1" thickBot="1">
      <c r="A15" s="115" t="s">
        <v>63</v>
      </c>
      <c r="B15" s="116">
        <v>475</v>
      </c>
      <c r="C15" s="116">
        <v>359</v>
      </c>
      <c r="D15" s="117">
        <f t="shared" si="0"/>
        <v>-116</v>
      </c>
      <c r="E15" s="118">
        <f t="shared" si="1"/>
        <v>75.6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04" t="s">
        <v>97</v>
      </c>
      <c r="B1" s="204"/>
      <c r="C1" s="204"/>
      <c r="D1" s="204"/>
      <c r="E1" s="204"/>
    </row>
    <row r="2" spans="1:5" ht="27" customHeight="1">
      <c r="A2" s="205" t="s">
        <v>116</v>
      </c>
      <c r="B2" s="205"/>
      <c r="C2" s="205"/>
      <c r="D2" s="205"/>
      <c r="E2" s="205"/>
    </row>
    <row r="3" spans="1:6" ht="18" customHeight="1">
      <c r="A3" s="206" t="s">
        <v>0</v>
      </c>
      <c r="B3" s="206" t="s">
        <v>1</v>
      </c>
      <c r="C3" s="206" t="s">
        <v>2</v>
      </c>
      <c r="D3" s="207" t="s">
        <v>3</v>
      </c>
      <c r="E3" s="207"/>
      <c r="F3" s="2"/>
    </row>
    <row r="4" spans="1:6" ht="40.5" customHeight="1">
      <c r="A4" s="206"/>
      <c r="B4" s="206"/>
      <c r="C4" s="206"/>
      <c r="D4" s="38" t="s">
        <v>4</v>
      </c>
      <c r="E4" s="67" t="s">
        <v>110</v>
      </c>
      <c r="F4" s="2"/>
    </row>
    <row r="5" spans="1:6" ht="21" customHeight="1">
      <c r="A5" s="68" t="s">
        <v>105</v>
      </c>
      <c r="B5" s="59">
        <v>34930</v>
      </c>
      <c r="C5" s="59">
        <v>31047</v>
      </c>
      <c r="D5" s="57">
        <f aca="true" t="shared" si="0" ref="D5:D19">ROUND(C5/B5*100,1)</f>
        <v>88.9</v>
      </c>
      <c r="E5" s="149">
        <f aca="true" t="shared" si="1" ref="E5:E18">C5-B5</f>
        <v>-3883</v>
      </c>
      <c r="F5" s="1" t="s">
        <v>5</v>
      </c>
    </row>
    <row r="6" spans="1:5" ht="21.75" customHeight="1">
      <c r="A6" s="69" t="s">
        <v>6</v>
      </c>
      <c r="B6" s="148">
        <v>20253</v>
      </c>
      <c r="C6" s="148">
        <v>19790</v>
      </c>
      <c r="D6" s="62">
        <f t="shared" si="0"/>
        <v>97.7</v>
      </c>
      <c r="E6" s="150">
        <f t="shared" si="1"/>
        <v>-463</v>
      </c>
    </row>
    <row r="7" spans="1:7" ht="33" customHeight="1">
      <c r="A7" s="68" t="s">
        <v>98</v>
      </c>
      <c r="B7" s="59">
        <v>33066</v>
      </c>
      <c r="C7" s="66">
        <v>33900</v>
      </c>
      <c r="D7" s="57">
        <f t="shared" si="0"/>
        <v>102.5</v>
      </c>
      <c r="E7" s="149">
        <f t="shared" si="1"/>
        <v>834</v>
      </c>
      <c r="F7" s="3"/>
      <c r="G7" s="4"/>
    </row>
    <row r="8" spans="1:7" ht="21.75" customHeight="1">
      <c r="A8" s="70" t="s">
        <v>108</v>
      </c>
      <c r="B8" s="148">
        <v>22454</v>
      </c>
      <c r="C8" s="151">
        <v>23741</v>
      </c>
      <c r="D8" s="57">
        <f t="shared" si="0"/>
        <v>105.7</v>
      </c>
      <c r="E8" s="149">
        <f t="shared" si="1"/>
        <v>1287</v>
      </c>
      <c r="F8" s="3"/>
      <c r="G8" s="4"/>
    </row>
    <row r="9" spans="1:7" ht="33" customHeight="1">
      <c r="A9" s="71" t="s">
        <v>7</v>
      </c>
      <c r="B9" s="63">
        <v>67.9</v>
      </c>
      <c r="C9" s="63">
        <v>70</v>
      </c>
      <c r="D9" s="211" t="s">
        <v>119</v>
      </c>
      <c r="E9" s="212"/>
      <c r="F9" s="5"/>
      <c r="G9" s="4"/>
    </row>
    <row r="10" spans="1:7" ht="33" customHeight="1">
      <c r="A10" s="69" t="s">
        <v>99</v>
      </c>
      <c r="B10" s="148">
        <v>123</v>
      </c>
      <c r="C10" s="148">
        <v>52</v>
      </c>
      <c r="D10" s="64">
        <f>ROUND(C10/B10*100,1)</f>
        <v>42.3</v>
      </c>
      <c r="E10" s="152">
        <f>C10-B10</f>
        <v>-71</v>
      </c>
      <c r="F10" s="5"/>
      <c r="G10" s="4"/>
    </row>
    <row r="11" spans="1:7" ht="36" customHeight="1">
      <c r="A11" s="69" t="s">
        <v>109</v>
      </c>
      <c r="B11" s="148">
        <v>589</v>
      </c>
      <c r="C11" s="148">
        <v>640</v>
      </c>
      <c r="D11" s="64">
        <f>ROUND(C11/B11*100,1)</f>
        <v>108.7</v>
      </c>
      <c r="E11" s="152">
        <f>C11-B11</f>
        <v>51</v>
      </c>
      <c r="F11" s="5"/>
      <c r="G11" s="4"/>
    </row>
    <row r="12" spans="1:5" ht="21.75" customHeight="1">
      <c r="A12" s="69" t="s">
        <v>100</v>
      </c>
      <c r="B12" s="151">
        <v>5886</v>
      </c>
      <c r="C12" s="148">
        <v>6125</v>
      </c>
      <c r="D12" s="62">
        <f t="shared" si="0"/>
        <v>104.1</v>
      </c>
      <c r="E12" s="153">
        <f t="shared" si="1"/>
        <v>239</v>
      </c>
    </row>
    <row r="13" spans="1:5" ht="21.75" customHeight="1">
      <c r="A13" s="69" t="s">
        <v>101</v>
      </c>
      <c r="B13" s="151">
        <v>1209</v>
      </c>
      <c r="C13" s="148">
        <v>1954</v>
      </c>
      <c r="D13" s="62">
        <f>ROUND(C13/B13*100,1)</f>
        <v>161.6</v>
      </c>
      <c r="E13" s="153">
        <f>C13-B13</f>
        <v>745</v>
      </c>
    </row>
    <row r="14" spans="1:5" ht="21.75" customHeight="1">
      <c r="A14" s="69" t="s">
        <v>102</v>
      </c>
      <c r="B14" s="151">
        <v>5</v>
      </c>
      <c r="C14" s="148">
        <v>1</v>
      </c>
      <c r="D14" s="62">
        <f>ROUND(C14/B14*100,1)</f>
        <v>20</v>
      </c>
      <c r="E14" s="153">
        <f>C14-B14</f>
        <v>-4</v>
      </c>
    </row>
    <row r="15" spans="1:6" ht="33.75" customHeight="1">
      <c r="A15" s="68" t="s">
        <v>103</v>
      </c>
      <c r="B15" s="154">
        <v>10041</v>
      </c>
      <c r="C15" s="155">
        <v>10511</v>
      </c>
      <c r="D15" s="57">
        <f t="shared" si="0"/>
        <v>104.7</v>
      </c>
      <c r="E15" s="149">
        <f t="shared" si="1"/>
        <v>470</v>
      </c>
      <c r="F15" s="6"/>
    </row>
    <row r="16" spans="1:6" ht="31.5">
      <c r="A16" s="69" t="s">
        <v>104</v>
      </c>
      <c r="B16" s="156">
        <v>7109</v>
      </c>
      <c r="C16" s="156">
        <v>7659</v>
      </c>
      <c r="D16" s="65">
        <f t="shared" si="0"/>
        <v>107.7</v>
      </c>
      <c r="E16" s="150">
        <f t="shared" si="1"/>
        <v>550</v>
      </c>
      <c r="F16" s="7"/>
    </row>
    <row r="17" spans="1:11" ht="21.75" customHeight="1">
      <c r="A17" s="68" t="s">
        <v>20</v>
      </c>
      <c r="B17" s="154">
        <v>34873</v>
      </c>
      <c r="C17" s="154">
        <v>37162</v>
      </c>
      <c r="D17" s="57">
        <f t="shared" si="0"/>
        <v>106.6</v>
      </c>
      <c r="E17" s="149">
        <f t="shared" si="1"/>
        <v>2289</v>
      </c>
      <c r="F17" s="7"/>
      <c r="K17" s="8"/>
    </row>
    <row r="18" spans="1:6" ht="21.75" customHeight="1">
      <c r="A18" s="69" t="s">
        <v>6</v>
      </c>
      <c r="B18" s="157">
        <v>34321</v>
      </c>
      <c r="C18" s="157">
        <v>36635</v>
      </c>
      <c r="D18" s="62">
        <f t="shared" si="0"/>
        <v>106.7</v>
      </c>
      <c r="E18" s="150">
        <f t="shared" si="1"/>
        <v>2314</v>
      </c>
      <c r="F18" s="7"/>
    </row>
    <row r="19" spans="1:6" ht="37.5" customHeight="1">
      <c r="A19" s="68" t="s">
        <v>120</v>
      </c>
      <c r="B19" s="66">
        <v>1690</v>
      </c>
      <c r="C19" s="59">
        <v>1932</v>
      </c>
      <c r="D19" s="62">
        <f t="shared" si="0"/>
        <v>114.3</v>
      </c>
      <c r="E19" s="56" t="s">
        <v>121</v>
      </c>
      <c r="F19" s="7"/>
    </row>
    <row r="20" spans="1:5" ht="9" customHeight="1">
      <c r="A20" s="213" t="s">
        <v>115</v>
      </c>
      <c r="B20" s="213"/>
      <c r="C20" s="213"/>
      <c r="D20" s="213"/>
      <c r="E20" s="213"/>
    </row>
    <row r="21" spans="1:5" ht="21.75" customHeight="1">
      <c r="A21" s="214"/>
      <c r="B21" s="214"/>
      <c r="C21" s="214"/>
      <c r="D21" s="214"/>
      <c r="E21" s="214"/>
    </row>
    <row r="22" spans="1:5" ht="12.75" customHeight="1">
      <c r="A22" s="206" t="s">
        <v>0</v>
      </c>
      <c r="B22" s="215" t="s">
        <v>1</v>
      </c>
      <c r="C22" s="215" t="s">
        <v>2</v>
      </c>
      <c r="D22" s="216" t="s">
        <v>3</v>
      </c>
      <c r="E22" s="217"/>
    </row>
    <row r="23" spans="1:5" ht="48.75" customHeight="1">
      <c r="A23" s="206"/>
      <c r="B23" s="215"/>
      <c r="C23" s="215"/>
      <c r="D23" s="38" t="s">
        <v>4</v>
      </c>
      <c r="E23" s="56" t="s">
        <v>111</v>
      </c>
    </row>
    <row r="24" spans="1:8" ht="26.25" customHeight="1">
      <c r="A24" s="68" t="s">
        <v>105</v>
      </c>
      <c r="B24" s="154">
        <v>10691</v>
      </c>
      <c r="C24" s="61">
        <v>8713</v>
      </c>
      <c r="D24" s="57">
        <f>ROUND(C24/B24*100,1)</f>
        <v>81.5</v>
      </c>
      <c r="E24" s="149">
        <f>C24-B24</f>
        <v>-1978</v>
      </c>
      <c r="G24" s="9"/>
      <c r="H24" s="9"/>
    </row>
    <row r="25" spans="1:5" ht="26.25" customHeight="1">
      <c r="A25" s="68" t="s">
        <v>106</v>
      </c>
      <c r="B25" s="154">
        <v>9103</v>
      </c>
      <c r="C25" s="61">
        <v>7316</v>
      </c>
      <c r="D25" s="57">
        <f>ROUND(C25/B25*100,1)</f>
        <v>80.4</v>
      </c>
      <c r="E25" s="149">
        <f>C25-B25</f>
        <v>-1787</v>
      </c>
    </row>
    <row r="26" spans="1:5" ht="24" customHeight="1">
      <c r="A26" s="68" t="s">
        <v>112</v>
      </c>
      <c r="B26" s="61">
        <v>941</v>
      </c>
      <c r="C26" s="61">
        <v>2373</v>
      </c>
      <c r="D26" s="57">
        <f>ROUND(C26/B26*100,1)</f>
        <v>252.2</v>
      </c>
      <c r="E26" s="149">
        <f>C26-B26</f>
        <v>1432</v>
      </c>
    </row>
    <row r="27" spans="1:5" ht="34.5" customHeight="1">
      <c r="A27" s="68" t="s">
        <v>107</v>
      </c>
      <c r="B27" s="61" t="s">
        <v>8</v>
      </c>
      <c r="C27" s="61">
        <v>1271</v>
      </c>
      <c r="D27" s="57" t="s">
        <v>8</v>
      </c>
      <c r="E27" s="38" t="s">
        <v>8</v>
      </c>
    </row>
    <row r="28" spans="1:10" ht="24.75" customHeight="1">
      <c r="A28" s="72" t="s">
        <v>9</v>
      </c>
      <c r="B28" s="249">
        <v>2276</v>
      </c>
      <c r="C28" s="249">
        <v>3896</v>
      </c>
      <c r="D28" s="58">
        <f>ROUND(C28/B28*100,1)</f>
        <v>171.2</v>
      </c>
      <c r="E28" s="60" t="s">
        <v>129</v>
      </c>
      <c r="F28" s="7"/>
      <c r="G28" s="7"/>
      <c r="I28" s="7"/>
      <c r="J28" s="10"/>
    </row>
    <row r="29" spans="1:5" ht="24.75" customHeight="1">
      <c r="A29" s="68" t="s">
        <v>10</v>
      </c>
      <c r="B29" s="61">
        <v>11</v>
      </c>
      <c r="C29" s="61">
        <v>4</v>
      </c>
      <c r="D29" s="208" t="s">
        <v>122</v>
      </c>
      <c r="E29" s="209"/>
    </row>
    <row r="30" spans="1:5" ht="33" customHeight="1">
      <c r="A30" s="210"/>
      <c r="B30" s="210"/>
      <c r="C30" s="210"/>
      <c r="D30" s="210"/>
      <c r="E30" s="210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zoomScale="75" zoomScaleNormal="75" zoomScaleSheetLayoutView="100" workbookViewId="0" topLeftCell="BD5">
      <selection activeCell="BW10" sqref="BW10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45" t="s">
        <v>113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60"/>
      <c r="O1" s="160"/>
      <c r="P1" s="160"/>
      <c r="Q1" s="160"/>
      <c r="R1" s="160"/>
      <c r="S1" s="160"/>
      <c r="T1" s="160"/>
      <c r="U1" s="160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46" t="s">
        <v>118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61"/>
      <c r="O2" s="161"/>
      <c r="P2" s="161"/>
      <c r="Q2" s="161"/>
      <c r="R2" s="161"/>
      <c r="S2" s="161"/>
      <c r="T2" s="161"/>
      <c r="U2" s="161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18"/>
      <c r="B3" s="221" t="s">
        <v>73</v>
      </c>
      <c r="C3" s="221"/>
      <c r="D3" s="221"/>
      <c r="E3" s="221"/>
      <c r="F3" s="223" t="s">
        <v>74</v>
      </c>
      <c r="G3" s="224"/>
      <c r="H3" s="224"/>
      <c r="I3" s="225"/>
      <c r="J3" s="223" t="s">
        <v>12</v>
      </c>
      <c r="K3" s="224"/>
      <c r="L3" s="224"/>
      <c r="M3" s="225"/>
      <c r="N3" s="223" t="s">
        <v>75</v>
      </c>
      <c r="O3" s="224"/>
      <c r="P3" s="224"/>
      <c r="Q3" s="225"/>
      <c r="R3" s="223" t="s">
        <v>13</v>
      </c>
      <c r="S3" s="224"/>
      <c r="T3" s="224"/>
      <c r="U3" s="225"/>
      <c r="V3" s="223" t="s">
        <v>14</v>
      </c>
      <c r="W3" s="224"/>
      <c r="X3" s="224"/>
      <c r="Y3" s="225"/>
      <c r="Z3" s="236" t="s">
        <v>15</v>
      </c>
      <c r="AA3" s="237"/>
      <c r="AB3" s="237"/>
      <c r="AC3" s="238"/>
      <c r="AD3" s="221" t="s">
        <v>16</v>
      </c>
      <c r="AE3" s="221"/>
      <c r="AF3" s="221"/>
      <c r="AG3" s="221"/>
      <c r="AH3" s="236" t="s">
        <v>17</v>
      </c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8"/>
      <c r="AT3" s="223" t="s">
        <v>18</v>
      </c>
      <c r="AU3" s="224"/>
      <c r="AV3" s="224"/>
      <c r="AW3" s="225"/>
      <c r="AX3" s="239" t="s">
        <v>19</v>
      </c>
      <c r="AY3" s="239"/>
      <c r="AZ3" s="239"/>
      <c r="BA3" s="239"/>
      <c r="BB3" s="221" t="s">
        <v>20</v>
      </c>
      <c r="BC3" s="221"/>
      <c r="BD3" s="221"/>
      <c r="BE3" s="221"/>
      <c r="BF3" s="223" t="s">
        <v>21</v>
      </c>
      <c r="BG3" s="224"/>
      <c r="BH3" s="224"/>
      <c r="BI3" s="225"/>
      <c r="BJ3" s="221" t="s">
        <v>22</v>
      </c>
      <c r="BK3" s="221"/>
      <c r="BL3" s="221"/>
      <c r="BM3" s="221"/>
      <c r="BN3" s="223" t="s">
        <v>117</v>
      </c>
      <c r="BO3" s="224"/>
      <c r="BP3" s="224"/>
      <c r="BQ3" s="225"/>
      <c r="BR3" s="223" t="s">
        <v>23</v>
      </c>
      <c r="BS3" s="224"/>
      <c r="BT3" s="224"/>
      <c r="BU3" s="224"/>
      <c r="BV3" s="223" t="s">
        <v>9</v>
      </c>
      <c r="BW3" s="224"/>
      <c r="BX3" s="224"/>
      <c r="BY3" s="225"/>
      <c r="BZ3" s="221" t="s">
        <v>24</v>
      </c>
      <c r="CA3" s="221"/>
      <c r="CB3" s="221"/>
      <c r="CC3" s="21"/>
    </row>
    <row r="4" spans="1:81" ht="38.25" customHeight="1">
      <c r="A4" s="219"/>
      <c r="B4" s="221"/>
      <c r="C4" s="221"/>
      <c r="D4" s="221"/>
      <c r="E4" s="221"/>
      <c r="F4" s="226"/>
      <c r="G4" s="227"/>
      <c r="H4" s="227"/>
      <c r="I4" s="228"/>
      <c r="J4" s="226"/>
      <c r="K4" s="227"/>
      <c r="L4" s="227"/>
      <c r="M4" s="228"/>
      <c r="N4" s="226"/>
      <c r="O4" s="227"/>
      <c r="P4" s="227"/>
      <c r="Q4" s="228"/>
      <c r="R4" s="226"/>
      <c r="S4" s="227"/>
      <c r="T4" s="227"/>
      <c r="U4" s="228"/>
      <c r="V4" s="226"/>
      <c r="W4" s="227"/>
      <c r="X4" s="227"/>
      <c r="Y4" s="228"/>
      <c r="Z4" s="238" t="s">
        <v>25</v>
      </c>
      <c r="AA4" s="221"/>
      <c r="AB4" s="221"/>
      <c r="AC4" s="221"/>
      <c r="AD4" s="221"/>
      <c r="AE4" s="221"/>
      <c r="AF4" s="221"/>
      <c r="AG4" s="221"/>
      <c r="AH4" s="221" t="s">
        <v>26</v>
      </c>
      <c r="AI4" s="221"/>
      <c r="AJ4" s="221"/>
      <c r="AK4" s="221"/>
      <c r="AL4" s="221" t="s">
        <v>27</v>
      </c>
      <c r="AM4" s="221"/>
      <c r="AN4" s="221"/>
      <c r="AO4" s="221"/>
      <c r="AP4" s="221" t="s">
        <v>28</v>
      </c>
      <c r="AQ4" s="221"/>
      <c r="AR4" s="221"/>
      <c r="AS4" s="221"/>
      <c r="AT4" s="226"/>
      <c r="AU4" s="227"/>
      <c r="AV4" s="227"/>
      <c r="AW4" s="228"/>
      <c r="AX4" s="239"/>
      <c r="AY4" s="239"/>
      <c r="AZ4" s="239"/>
      <c r="BA4" s="239"/>
      <c r="BB4" s="221"/>
      <c r="BC4" s="221"/>
      <c r="BD4" s="221"/>
      <c r="BE4" s="221"/>
      <c r="BF4" s="226"/>
      <c r="BG4" s="227"/>
      <c r="BH4" s="227"/>
      <c r="BI4" s="228"/>
      <c r="BJ4" s="221"/>
      <c r="BK4" s="221"/>
      <c r="BL4" s="221"/>
      <c r="BM4" s="221"/>
      <c r="BN4" s="226"/>
      <c r="BO4" s="227"/>
      <c r="BP4" s="227"/>
      <c r="BQ4" s="228"/>
      <c r="BR4" s="226"/>
      <c r="BS4" s="227"/>
      <c r="BT4" s="227"/>
      <c r="BU4" s="227"/>
      <c r="BV4" s="226"/>
      <c r="BW4" s="227"/>
      <c r="BX4" s="227"/>
      <c r="BY4" s="228"/>
      <c r="BZ4" s="221"/>
      <c r="CA4" s="221"/>
      <c r="CB4" s="221"/>
      <c r="CC4" s="21"/>
    </row>
    <row r="5" spans="1:81" ht="15" customHeight="1">
      <c r="A5" s="219"/>
      <c r="B5" s="222"/>
      <c r="C5" s="222"/>
      <c r="D5" s="222"/>
      <c r="E5" s="222"/>
      <c r="F5" s="226"/>
      <c r="G5" s="227"/>
      <c r="H5" s="227"/>
      <c r="I5" s="228"/>
      <c r="J5" s="229"/>
      <c r="K5" s="230"/>
      <c r="L5" s="230"/>
      <c r="M5" s="231"/>
      <c r="N5" s="229"/>
      <c r="O5" s="230"/>
      <c r="P5" s="230"/>
      <c r="Q5" s="231"/>
      <c r="R5" s="229"/>
      <c r="S5" s="230"/>
      <c r="T5" s="230"/>
      <c r="U5" s="231"/>
      <c r="V5" s="229"/>
      <c r="W5" s="230"/>
      <c r="X5" s="230"/>
      <c r="Y5" s="231"/>
      <c r="Z5" s="238"/>
      <c r="AA5" s="221"/>
      <c r="AB5" s="221"/>
      <c r="AC5" s="221"/>
      <c r="AD5" s="222"/>
      <c r="AE5" s="222"/>
      <c r="AF5" s="222"/>
      <c r="AG5" s="222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9"/>
      <c r="AU5" s="230"/>
      <c r="AV5" s="230"/>
      <c r="AW5" s="231"/>
      <c r="AX5" s="239"/>
      <c r="AY5" s="239"/>
      <c r="AZ5" s="239"/>
      <c r="BA5" s="239"/>
      <c r="BB5" s="221"/>
      <c r="BC5" s="221"/>
      <c r="BD5" s="221"/>
      <c r="BE5" s="221"/>
      <c r="BF5" s="229"/>
      <c r="BG5" s="230"/>
      <c r="BH5" s="230"/>
      <c r="BI5" s="231"/>
      <c r="BJ5" s="221"/>
      <c r="BK5" s="221"/>
      <c r="BL5" s="221"/>
      <c r="BM5" s="221"/>
      <c r="BN5" s="229"/>
      <c r="BO5" s="230"/>
      <c r="BP5" s="230"/>
      <c r="BQ5" s="231"/>
      <c r="BR5" s="229"/>
      <c r="BS5" s="230"/>
      <c r="BT5" s="230"/>
      <c r="BU5" s="230"/>
      <c r="BV5" s="229"/>
      <c r="BW5" s="230"/>
      <c r="BX5" s="230"/>
      <c r="BY5" s="231"/>
      <c r="BZ5" s="221"/>
      <c r="CA5" s="221"/>
      <c r="CB5" s="221"/>
      <c r="CC5" s="21"/>
    </row>
    <row r="6" spans="1:81" ht="35.25" customHeight="1">
      <c r="A6" s="219"/>
      <c r="B6" s="232">
        <v>2016</v>
      </c>
      <c r="C6" s="233">
        <v>2017</v>
      </c>
      <c r="D6" s="235" t="s">
        <v>29</v>
      </c>
      <c r="E6" s="235"/>
      <c r="F6" s="232">
        <v>2016</v>
      </c>
      <c r="G6" s="233">
        <v>2017</v>
      </c>
      <c r="H6" s="235" t="s">
        <v>29</v>
      </c>
      <c r="I6" s="235"/>
      <c r="J6" s="232">
        <v>2016</v>
      </c>
      <c r="K6" s="233">
        <v>2017</v>
      </c>
      <c r="L6" s="240" t="s">
        <v>29</v>
      </c>
      <c r="M6" s="241"/>
      <c r="N6" s="232">
        <v>2016</v>
      </c>
      <c r="O6" s="233">
        <v>2017</v>
      </c>
      <c r="P6" s="235" t="s">
        <v>29</v>
      </c>
      <c r="Q6" s="235"/>
      <c r="R6" s="232">
        <v>2016</v>
      </c>
      <c r="S6" s="233">
        <v>2017</v>
      </c>
      <c r="T6" s="244" t="s">
        <v>29</v>
      </c>
      <c r="U6" s="244"/>
      <c r="V6" s="242">
        <v>2016</v>
      </c>
      <c r="W6" s="242">
        <v>2017</v>
      </c>
      <c r="X6" s="235" t="s">
        <v>29</v>
      </c>
      <c r="Y6" s="235"/>
      <c r="Z6" s="244">
        <v>2016</v>
      </c>
      <c r="AA6" s="242">
        <v>2017</v>
      </c>
      <c r="AB6" s="235" t="s">
        <v>29</v>
      </c>
      <c r="AC6" s="235"/>
      <c r="AD6" s="244">
        <v>2016</v>
      </c>
      <c r="AE6" s="242">
        <v>2017</v>
      </c>
      <c r="AF6" s="235" t="s">
        <v>29</v>
      </c>
      <c r="AG6" s="235"/>
      <c r="AH6" s="244">
        <v>2016</v>
      </c>
      <c r="AI6" s="242">
        <v>2017</v>
      </c>
      <c r="AJ6" s="235" t="s">
        <v>29</v>
      </c>
      <c r="AK6" s="235"/>
      <c r="AL6" s="244">
        <v>2016</v>
      </c>
      <c r="AM6" s="242">
        <v>2017</v>
      </c>
      <c r="AN6" s="235" t="s">
        <v>29</v>
      </c>
      <c r="AO6" s="235"/>
      <c r="AP6" s="244">
        <v>2016</v>
      </c>
      <c r="AQ6" s="242">
        <v>2017</v>
      </c>
      <c r="AR6" s="235" t="s">
        <v>29</v>
      </c>
      <c r="AS6" s="235"/>
      <c r="AT6" s="232">
        <v>2016</v>
      </c>
      <c r="AU6" s="233">
        <v>2017</v>
      </c>
      <c r="AV6" s="235" t="s">
        <v>29</v>
      </c>
      <c r="AW6" s="235"/>
      <c r="AX6" s="232">
        <v>2016</v>
      </c>
      <c r="AY6" s="233">
        <v>2017</v>
      </c>
      <c r="AZ6" s="235" t="s">
        <v>29</v>
      </c>
      <c r="BA6" s="235"/>
      <c r="BB6" s="235" t="s">
        <v>30</v>
      </c>
      <c r="BC6" s="235"/>
      <c r="BD6" s="235" t="s">
        <v>29</v>
      </c>
      <c r="BE6" s="235"/>
      <c r="BF6" s="232">
        <v>2016</v>
      </c>
      <c r="BG6" s="233">
        <v>2017</v>
      </c>
      <c r="BH6" s="235" t="s">
        <v>29</v>
      </c>
      <c r="BI6" s="235"/>
      <c r="BJ6" s="232">
        <v>2016</v>
      </c>
      <c r="BK6" s="233">
        <v>2017</v>
      </c>
      <c r="BL6" s="235" t="s">
        <v>29</v>
      </c>
      <c r="BM6" s="235"/>
      <c r="BN6" s="232">
        <v>2016</v>
      </c>
      <c r="BO6" s="233">
        <v>2017</v>
      </c>
      <c r="BP6" s="235" t="s">
        <v>29</v>
      </c>
      <c r="BQ6" s="235"/>
      <c r="BR6" s="232">
        <v>2016</v>
      </c>
      <c r="BS6" s="233">
        <v>2017</v>
      </c>
      <c r="BT6" s="235" t="s">
        <v>29</v>
      </c>
      <c r="BU6" s="235"/>
      <c r="BV6" s="232">
        <v>2016</v>
      </c>
      <c r="BW6" s="233">
        <v>2017</v>
      </c>
      <c r="BX6" s="235" t="s">
        <v>29</v>
      </c>
      <c r="BY6" s="235"/>
      <c r="BZ6" s="232">
        <v>2016</v>
      </c>
      <c r="CA6" s="233">
        <v>2017</v>
      </c>
      <c r="CB6" s="247" t="s">
        <v>31</v>
      </c>
      <c r="CC6" s="22"/>
    </row>
    <row r="7" spans="1:81" s="26" customFormat="1" ht="18.75" customHeight="1">
      <c r="A7" s="220"/>
      <c r="B7" s="232"/>
      <c r="C7" s="234"/>
      <c r="D7" s="23" t="s">
        <v>4</v>
      </c>
      <c r="E7" s="23" t="s">
        <v>31</v>
      </c>
      <c r="F7" s="232"/>
      <c r="G7" s="234"/>
      <c r="H7" s="23" t="s">
        <v>4</v>
      </c>
      <c r="I7" s="23" t="s">
        <v>31</v>
      </c>
      <c r="J7" s="232"/>
      <c r="K7" s="234"/>
      <c r="L7" s="23" t="s">
        <v>4</v>
      </c>
      <c r="M7" s="23" t="s">
        <v>31</v>
      </c>
      <c r="N7" s="232"/>
      <c r="O7" s="234"/>
      <c r="P7" s="23" t="s">
        <v>4</v>
      </c>
      <c r="Q7" s="23" t="s">
        <v>31</v>
      </c>
      <c r="R7" s="232"/>
      <c r="S7" s="234"/>
      <c r="T7" s="24" t="s">
        <v>4</v>
      </c>
      <c r="U7" s="24" t="s">
        <v>31</v>
      </c>
      <c r="V7" s="243"/>
      <c r="W7" s="243"/>
      <c r="X7" s="23" t="s">
        <v>4</v>
      </c>
      <c r="Y7" s="23" t="s">
        <v>31</v>
      </c>
      <c r="Z7" s="244"/>
      <c r="AA7" s="243"/>
      <c r="AB7" s="23" t="s">
        <v>4</v>
      </c>
      <c r="AC7" s="23" t="s">
        <v>31</v>
      </c>
      <c r="AD7" s="244"/>
      <c r="AE7" s="243"/>
      <c r="AF7" s="23" t="s">
        <v>4</v>
      </c>
      <c r="AG7" s="23" t="s">
        <v>31</v>
      </c>
      <c r="AH7" s="244"/>
      <c r="AI7" s="243"/>
      <c r="AJ7" s="23" t="s">
        <v>4</v>
      </c>
      <c r="AK7" s="23" t="s">
        <v>31</v>
      </c>
      <c r="AL7" s="244"/>
      <c r="AM7" s="243"/>
      <c r="AN7" s="23" t="s">
        <v>4</v>
      </c>
      <c r="AO7" s="23" t="s">
        <v>31</v>
      </c>
      <c r="AP7" s="244"/>
      <c r="AQ7" s="243"/>
      <c r="AR7" s="23" t="s">
        <v>4</v>
      </c>
      <c r="AS7" s="23" t="s">
        <v>31</v>
      </c>
      <c r="AT7" s="232"/>
      <c r="AU7" s="234"/>
      <c r="AV7" s="23" t="s">
        <v>4</v>
      </c>
      <c r="AW7" s="23" t="s">
        <v>31</v>
      </c>
      <c r="AX7" s="232"/>
      <c r="AY7" s="234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32"/>
      <c r="BG7" s="234"/>
      <c r="BH7" s="23" t="s">
        <v>4</v>
      </c>
      <c r="BI7" s="23" t="s">
        <v>31</v>
      </c>
      <c r="BJ7" s="232"/>
      <c r="BK7" s="234"/>
      <c r="BL7" s="23" t="s">
        <v>4</v>
      </c>
      <c r="BM7" s="23" t="s">
        <v>31</v>
      </c>
      <c r="BN7" s="232"/>
      <c r="BO7" s="234"/>
      <c r="BP7" s="23" t="s">
        <v>4</v>
      </c>
      <c r="BQ7" s="23" t="s">
        <v>31</v>
      </c>
      <c r="BR7" s="232"/>
      <c r="BS7" s="234"/>
      <c r="BT7" s="23" t="s">
        <v>4</v>
      </c>
      <c r="BU7" s="23" t="s">
        <v>31</v>
      </c>
      <c r="BV7" s="232"/>
      <c r="BW7" s="234"/>
      <c r="BX7" s="23" t="s">
        <v>4</v>
      </c>
      <c r="BY7" s="23" t="s">
        <v>31</v>
      </c>
      <c r="BZ7" s="232"/>
      <c r="CA7" s="234"/>
      <c r="CB7" s="248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4" t="s">
        <v>79</v>
      </c>
      <c r="B9" s="165">
        <f>SUM(B10:B26)</f>
        <v>34930</v>
      </c>
      <c r="C9" s="165">
        <f>SUM(C10:C26)</f>
        <v>31047</v>
      </c>
      <c r="D9" s="166">
        <f aca="true" t="shared" si="0" ref="D9:D26">C9/B9*100</f>
        <v>88.8834812482107</v>
      </c>
      <c r="E9" s="165">
        <f aca="true" t="shared" si="1" ref="E9:E26">C9-B9</f>
        <v>-3883</v>
      </c>
      <c r="F9" s="165">
        <f>SUM(F10:F26)</f>
        <v>20253</v>
      </c>
      <c r="G9" s="165">
        <f>SUM(G10:G26)</f>
        <v>19790</v>
      </c>
      <c r="H9" s="166">
        <f aca="true" t="shared" si="2" ref="H9:H26">G9/F9*100</f>
        <v>97.71391892559127</v>
      </c>
      <c r="I9" s="165">
        <f aca="true" t="shared" si="3" ref="I9:I26">G9-F9</f>
        <v>-463</v>
      </c>
      <c r="J9" s="165">
        <f>SUM(J10:J26)</f>
        <v>33066</v>
      </c>
      <c r="K9" s="165">
        <f>SUM(K10:K26)</f>
        <v>33900</v>
      </c>
      <c r="L9" s="166">
        <f aca="true" t="shared" si="4" ref="L9:L26">K9/J9*100</f>
        <v>102.52222827073128</v>
      </c>
      <c r="M9" s="165">
        <f aca="true" t="shared" si="5" ref="M9:M26">K9-J9</f>
        <v>834</v>
      </c>
      <c r="N9" s="165">
        <f>SUM(N10:N26)</f>
        <v>589</v>
      </c>
      <c r="O9" s="165">
        <f>SUM(O10:O26)</f>
        <v>640</v>
      </c>
      <c r="P9" s="167">
        <f aca="true" t="shared" si="6" ref="P9:P26">O9/N9*100</f>
        <v>108.65874363327674</v>
      </c>
      <c r="Q9" s="165">
        <f aca="true" t="shared" si="7" ref="Q9:Q26">O9-N9</f>
        <v>51</v>
      </c>
      <c r="R9" s="165">
        <f>SUM(R10:R26)</f>
        <v>5886</v>
      </c>
      <c r="S9" s="165">
        <f>SUM(S10:S26)</f>
        <v>6125</v>
      </c>
      <c r="T9" s="167">
        <f aca="true" t="shared" si="8" ref="T9:T26">S9/R9*100</f>
        <v>104.06048250084947</v>
      </c>
      <c r="U9" s="165">
        <f aca="true" t="shared" si="9" ref="U9:U26">S9-R9</f>
        <v>239</v>
      </c>
      <c r="V9" s="165">
        <f>SUM(V10:V26)</f>
        <v>91843</v>
      </c>
      <c r="W9" s="165">
        <f>SUM(W10:W26)</f>
        <v>107374</v>
      </c>
      <c r="X9" s="166">
        <f aca="true" t="shared" si="10" ref="X9:X26">W9/V9*100</f>
        <v>116.91037966965365</v>
      </c>
      <c r="Y9" s="165">
        <f aca="true" t="shared" si="11" ref="Y9:Y26">W9-V9</f>
        <v>15531</v>
      </c>
      <c r="Z9" s="165">
        <f>SUM(Z10:Z26)</f>
        <v>31978</v>
      </c>
      <c r="AA9" s="165">
        <f>SUM(AA10:AA26)</f>
        <v>29060</v>
      </c>
      <c r="AB9" s="166">
        <f aca="true" t="shared" si="12" ref="AB9:AB26">AA9/Z9*100</f>
        <v>90.87497654637563</v>
      </c>
      <c r="AC9" s="165">
        <f aca="true" t="shared" si="13" ref="AC9:AC26">AA9-Z9</f>
        <v>-2918</v>
      </c>
      <c r="AD9" s="165">
        <f>SUM(AD10:AD26)</f>
        <v>33336</v>
      </c>
      <c r="AE9" s="165">
        <f>SUM(AE10:AE26)</f>
        <v>48993</v>
      </c>
      <c r="AF9" s="166">
        <f aca="true" t="shared" si="14" ref="AF9:AF26">AE9/AD9*100</f>
        <v>146.96724262059035</v>
      </c>
      <c r="AG9" s="165">
        <f aca="true" t="shared" si="15" ref="AG9:AG26">AE9-AD9</f>
        <v>15657</v>
      </c>
      <c r="AH9" s="165">
        <f>SUM(AH10:AH26)</f>
        <v>776</v>
      </c>
      <c r="AI9" s="165">
        <f>SUM(AI10:AI26)</f>
        <v>1167</v>
      </c>
      <c r="AJ9" s="166">
        <f>AI9/AH9*100</f>
        <v>150.38659793814432</v>
      </c>
      <c r="AK9" s="165">
        <f aca="true" t="shared" si="16" ref="AK9:AK26">AI9-AH9</f>
        <v>391</v>
      </c>
      <c r="AL9" s="165">
        <f>SUM(AL10:AL26)</f>
        <v>1736</v>
      </c>
      <c r="AM9" s="165">
        <f>SUM(AM10:AM26)</f>
        <v>1039</v>
      </c>
      <c r="AN9" s="166">
        <f>AM9/AL9*100</f>
        <v>59.85023041474654</v>
      </c>
      <c r="AO9" s="165">
        <f aca="true" t="shared" si="17" ref="AO9:AO26">AM9-AL9</f>
        <v>-697</v>
      </c>
      <c r="AP9" s="165">
        <f>SUM(AP10:AP26)</f>
        <v>30824</v>
      </c>
      <c r="AQ9" s="165">
        <f>SUM(AQ10:AQ26)</f>
        <v>46787</v>
      </c>
      <c r="AR9" s="166">
        <f aca="true" t="shared" si="18" ref="AR9:AR26">AQ9/AP9*100</f>
        <v>151.78756812873087</v>
      </c>
      <c r="AS9" s="165">
        <f aca="true" t="shared" si="19" ref="AS9:AS26">AQ9-AP9</f>
        <v>15963</v>
      </c>
      <c r="AT9" s="165">
        <f>SUM(AT10:AT26)</f>
        <v>10041</v>
      </c>
      <c r="AU9" s="165">
        <f>SUM(AU10:AU26)</f>
        <v>10511</v>
      </c>
      <c r="AV9" s="167">
        <f aca="true" t="shared" si="20" ref="AV9:AV26">AU9/AT9*100</f>
        <v>104.68080868439398</v>
      </c>
      <c r="AW9" s="165">
        <f aca="true" t="shared" si="21" ref="AW9:AW26">AU9-AT9</f>
        <v>470</v>
      </c>
      <c r="AX9" s="168">
        <f>SUM(AX10:AX26)</f>
        <v>7109</v>
      </c>
      <c r="AY9" s="168">
        <f>SUM(AY10:AY26)</f>
        <v>7659</v>
      </c>
      <c r="AZ9" s="169">
        <f>ROUND(AY9/AX9*100,1)</f>
        <v>107.7</v>
      </c>
      <c r="BA9" s="168">
        <f aca="true" t="shared" si="22" ref="BA9:BA26">AY9-AX9</f>
        <v>550</v>
      </c>
      <c r="BB9" s="165">
        <f>SUM(BB10:BB26)</f>
        <v>34873</v>
      </c>
      <c r="BC9" s="165">
        <f>SUM(BC10:BC26)</f>
        <v>37162</v>
      </c>
      <c r="BD9" s="167">
        <f aca="true" t="shared" si="23" ref="BD9:BD26">ROUND(BC9/BB9*100,1)</f>
        <v>106.6</v>
      </c>
      <c r="BE9" s="165">
        <f aca="true" t="shared" si="24" ref="BE9:BE26">BC9-BB9</f>
        <v>2289</v>
      </c>
      <c r="BF9" s="165">
        <f>SUM(BF10:BF26)</f>
        <v>10691</v>
      </c>
      <c r="BG9" s="165">
        <f>SUM(BG10:BG26)</f>
        <v>8713</v>
      </c>
      <c r="BH9" s="167">
        <f aca="true" t="shared" si="25" ref="BH9:BH26">BG9/BF9*100</f>
        <v>81.49845664577681</v>
      </c>
      <c r="BI9" s="165">
        <f aca="true" t="shared" si="26" ref="BI9:BI26">BG9-BF9</f>
        <v>-1978</v>
      </c>
      <c r="BJ9" s="165">
        <f>SUM(BJ10:BJ26)</f>
        <v>9103</v>
      </c>
      <c r="BK9" s="165">
        <f>SUM(BK10:BK26)</f>
        <v>7316</v>
      </c>
      <c r="BL9" s="167">
        <f aca="true" t="shared" si="27" ref="BL9:BL26">BK9/BJ9*100</f>
        <v>80.36910908491706</v>
      </c>
      <c r="BM9" s="165">
        <f aca="true" t="shared" si="28" ref="BM9:BM26">BK9-BJ9</f>
        <v>-1787</v>
      </c>
      <c r="BN9" s="173">
        <v>1690</v>
      </c>
      <c r="BO9" s="173">
        <v>1932</v>
      </c>
      <c r="BP9" s="166">
        <f>ROUND(BO9/BN9*100,1)</f>
        <v>114.3</v>
      </c>
      <c r="BQ9" s="165">
        <f aca="true" t="shared" si="29" ref="BQ9:BQ26">BO9-BN9</f>
        <v>242</v>
      </c>
      <c r="BR9" s="165">
        <f>SUM(BR10:BR26)</f>
        <v>941</v>
      </c>
      <c r="BS9" s="165">
        <f>SUM(BS10:BS26)</f>
        <v>2373</v>
      </c>
      <c r="BT9" s="167">
        <f aca="true" t="shared" si="30" ref="BT9:BT26">ROUND(BS9/BR9*100,1)</f>
        <v>252.2</v>
      </c>
      <c r="BU9" s="165">
        <f aca="true" t="shared" si="31" ref="BU9:BU26">BS9-BR9</f>
        <v>1432</v>
      </c>
      <c r="BV9" s="179">
        <v>2276</v>
      </c>
      <c r="BW9" s="180">
        <v>3896</v>
      </c>
      <c r="BX9" s="166">
        <f>ROUND(BW9/BV9*100,1)</f>
        <v>171.2</v>
      </c>
      <c r="BY9" s="165">
        <f>BW9-BV9</f>
        <v>1620</v>
      </c>
      <c r="BZ9" s="170">
        <f aca="true" t="shared" si="32" ref="BZ9:CA14">ROUND(BF9/BR9,0)</f>
        <v>11</v>
      </c>
      <c r="CA9" s="170">
        <f t="shared" si="32"/>
        <v>4</v>
      </c>
      <c r="CB9" s="29">
        <f>CA9-BZ9</f>
        <v>-7</v>
      </c>
      <c r="CC9" s="30"/>
      <c r="CD9" s="30"/>
    </row>
    <row r="10" spans="1:84" ht="21.75" customHeight="1">
      <c r="A10" s="145" t="s">
        <v>80</v>
      </c>
      <c r="B10" s="158">
        <v>662</v>
      </c>
      <c r="C10" s="158">
        <v>582</v>
      </c>
      <c r="D10" s="166">
        <f t="shared" si="0"/>
        <v>87.91540785498489</v>
      </c>
      <c r="E10" s="165">
        <f t="shared" si="1"/>
        <v>-80</v>
      </c>
      <c r="F10" s="158">
        <v>412</v>
      </c>
      <c r="G10" s="158">
        <v>377</v>
      </c>
      <c r="H10" s="166">
        <f t="shared" si="2"/>
        <v>91.50485436893204</v>
      </c>
      <c r="I10" s="165">
        <f t="shared" si="3"/>
        <v>-35</v>
      </c>
      <c r="J10" s="159">
        <v>890</v>
      </c>
      <c r="K10" s="159">
        <v>820</v>
      </c>
      <c r="L10" s="166">
        <f t="shared" si="4"/>
        <v>92.13483146067416</v>
      </c>
      <c r="M10" s="165">
        <f t="shared" si="5"/>
        <v>-70</v>
      </c>
      <c r="N10" s="176">
        <v>15</v>
      </c>
      <c r="O10" s="162">
        <v>2</v>
      </c>
      <c r="P10" s="167">
        <f t="shared" si="6"/>
        <v>13.333333333333334</v>
      </c>
      <c r="Q10" s="29">
        <f t="shared" si="7"/>
        <v>-13</v>
      </c>
      <c r="R10" s="163">
        <v>97</v>
      </c>
      <c r="S10" s="158">
        <v>97</v>
      </c>
      <c r="T10" s="167">
        <f t="shared" si="8"/>
        <v>100</v>
      </c>
      <c r="U10" s="165">
        <f t="shared" si="9"/>
        <v>0</v>
      </c>
      <c r="V10" s="171">
        <v>2562</v>
      </c>
      <c r="W10" s="171">
        <v>3373</v>
      </c>
      <c r="X10" s="166">
        <f t="shared" si="10"/>
        <v>131.65495706479314</v>
      </c>
      <c r="Y10" s="165">
        <f t="shared" si="11"/>
        <v>811</v>
      </c>
      <c r="Z10" s="171">
        <v>631</v>
      </c>
      <c r="AA10" s="171">
        <v>557</v>
      </c>
      <c r="AB10" s="166">
        <f t="shared" si="12"/>
        <v>88.27258320126784</v>
      </c>
      <c r="AC10" s="165">
        <f t="shared" si="13"/>
        <v>-74</v>
      </c>
      <c r="AD10" s="171">
        <v>787</v>
      </c>
      <c r="AE10" s="171">
        <v>1951</v>
      </c>
      <c r="AF10" s="166">
        <f t="shared" si="14"/>
        <v>247.90343074968234</v>
      </c>
      <c r="AG10" s="165">
        <f t="shared" si="15"/>
        <v>1164</v>
      </c>
      <c r="AH10" s="171">
        <v>0</v>
      </c>
      <c r="AI10" s="171">
        <v>0</v>
      </c>
      <c r="AJ10" s="166" t="s">
        <v>114</v>
      </c>
      <c r="AK10" s="165">
        <f t="shared" si="16"/>
        <v>0</v>
      </c>
      <c r="AL10" s="171">
        <v>0</v>
      </c>
      <c r="AM10" s="171">
        <v>24</v>
      </c>
      <c r="AN10" s="166" t="s">
        <v>114</v>
      </c>
      <c r="AO10" s="165">
        <f t="shared" si="17"/>
        <v>24</v>
      </c>
      <c r="AP10" s="171">
        <v>787</v>
      </c>
      <c r="AQ10" s="171">
        <v>1927</v>
      </c>
      <c r="AR10" s="166">
        <f t="shared" si="18"/>
        <v>244.85387547649302</v>
      </c>
      <c r="AS10" s="165">
        <f t="shared" si="19"/>
        <v>1140</v>
      </c>
      <c r="AT10" s="159">
        <v>94</v>
      </c>
      <c r="AU10" s="159">
        <v>97</v>
      </c>
      <c r="AV10" s="167">
        <f t="shared" si="20"/>
        <v>103.19148936170212</v>
      </c>
      <c r="AW10" s="165">
        <f t="shared" si="21"/>
        <v>3</v>
      </c>
      <c r="AX10" s="172">
        <v>180</v>
      </c>
      <c r="AY10" s="172">
        <v>174</v>
      </c>
      <c r="AZ10" s="169">
        <f aca="true" t="shared" si="33" ref="AZ10:AZ26">ROUND(AY10/AX10*100,1)</f>
        <v>96.7</v>
      </c>
      <c r="BA10" s="168">
        <f t="shared" si="22"/>
        <v>-6</v>
      </c>
      <c r="BB10" s="172">
        <v>941</v>
      </c>
      <c r="BC10" s="172">
        <v>876</v>
      </c>
      <c r="BD10" s="167">
        <f t="shared" si="23"/>
        <v>93.1</v>
      </c>
      <c r="BE10" s="165">
        <f t="shared" si="24"/>
        <v>-65</v>
      </c>
      <c r="BF10" s="158">
        <v>210</v>
      </c>
      <c r="BG10" s="158">
        <v>176</v>
      </c>
      <c r="BH10" s="167">
        <f t="shared" si="25"/>
        <v>83.80952380952381</v>
      </c>
      <c r="BI10" s="165">
        <f t="shared" si="26"/>
        <v>-34</v>
      </c>
      <c r="BJ10" s="158">
        <v>166</v>
      </c>
      <c r="BK10" s="158">
        <v>153</v>
      </c>
      <c r="BL10" s="167">
        <f t="shared" si="27"/>
        <v>92.16867469879519</v>
      </c>
      <c r="BM10" s="165">
        <f t="shared" si="28"/>
        <v>-13</v>
      </c>
      <c r="BN10" s="159">
        <v>1373</v>
      </c>
      <c r="BO10" s="159">
        <v>1942</v>
      </c>
      <c r="BP10" s="166">
        <f aca="true" t="shared" si="34" ref="BP10:BP26">ROUND(BO10/BN10*100,1)</f>
        <v>141.4</v>
      </c>
      <c r="BQ10" s="165">
        <f t="shared" si="29"/>
        <v>569</v>
      </c>
      <c r="BR10" s="172">
        <v>14</v>
      </c>
      <c r="BS10" s="172">
        <v>24</v>
      </c>
      <c r="BT10" s="167">
        <f t="shared" si="30"/>
        <v>171.4</v>
      </c>
      <c r="BU10" s="165">
        <f t="shared" si="31"/>
        <v>10</v>
      </c>
      <c r="BV10" s="177">
        <v>2656.07</v>
      </c>
      <c r="BW10" s="175">
        <v>3352.33</v>
      </c>
      <c r="BX10" s="166">
        <f>ROUND(BW10/BV10*100,1)</f>
        <v>126.2</v>
      </c>
      <c r="BY10" s="165">
        <f>BW10-BV10</f>
        <v>696.2599999999998</v>
      </c>
      <c r="BZ10" s="170">
        <f t="shared" si="32"/>
        <v>15</v>
      </c>
      <c r="CA10" s="170">
        <f t="shared" si="32"/>
        <v>7</v>
      </c>
      <c r="CB10" s="29">
        <f aca="true" t="shared" si="35" ref="CB10:CB26">CA10-BZ10</f>
        <v>-8</v>
      </c>
      <c r="CC10" s="31"/>
      <c r="CD10" s="31"/>
      <c r="CE10" s="31"/>
      <c r="CF10" s="31"/>
    </row>
    <row r="11" spans="1:84" ht="21.75" customHeight="1">
      <c r="A11" s="145" t="s">
        <v>81</v>
      </c>
      <c r="B11" s="158">
        <v>5004</v>
      </c>
      <c r="C11" s="158">
        <v>4283</v>
      </c>
      <c r="D11" s="166">
        <f t="shared" si="0"/>
        <v>85.59152677857715</v>
      </c>
      <c r="E11" s="165">
        <f t="shared" si="1"/>
        <v>-721</v>
      </c>
      <c r="F11" s="158">
        <v>2762</v>
      </c>
      <c r="G11" s="158">
        <v>2655</v>
      </c>
      <c r="H11" s="166">
        <f t="shared" si="2"/>
        <v>96.12599565532223</v>
      </c>
      <c r="I11" s="165">
        <f t="shared" si="3"/>
        <v>-107</v>
      </c>
      <c r="J11" s="159">
        <v>3881</v>
      </c>
      <c r="K11" s="159">
        <v>3531</v>
      </c>
      <c r="L11" s="166">
        <f t="shared" si="4"/>
        <v>90.98170574594177</v>
      </c>
      <c r="M11" s="165">
        <f t="shared" si="5"/>
        <v>-350</v>
      </c>
      <c r="N11" s="176">
        <v>47</v>
      </c>
      <c r="O11" s="162">
        <v>44</v>
      </c>
      <c r="P11" s="167">
        <f t="shared" si="6"/>
        <v>93.61702127659575</v>
      </c>
      <c r="Q11" s="29">
        <f t="shared" si="7"/>
        <v>-3</v>
      </c>
      <c r="R11" s="163">
        <v>590</v>
      </c>
      <c r="S11" s="158">
        <v>656</v>
      </c>
      <c r="T11" s="167">
        <f t="shared" si="8"/>
        <v>111.1864406779661</v>
      </c>
      <c r="U11" s="165">
        <f t="shared" si="9"/>
        <v>66</v>
      </c>
      <c r="V11" s="171">
        <v>15022</v>
      </c>
      <c r="W11" s="171">
        <v>13736</v>
      </c>
      <c r="X11" s="166">
        <f t="shared" si="10"/>
        <v>91.43922247370523</v>
      </c>
      <c r="Y11" s="165">
        <f t="shared" si="11"/>
        <v>-1286</v>
      </c>
      <c r="Z11" s="171">
        <v>4308</v>
      </c>
      <c r="AA11" s="171">
        <v>3783</v>
      </c>
      <c r="AB11" s="166">
        <f t="shared" si="12"/>
        <v>87.8133704735376</v>
      </c>
      <c r="AC11" s="165">
        <f t="shared" si="13"/>
        <v>-525</v>
      </c>
      <c r="AD11" s="171">
        <v>5769</v>
      </c>
      <c r="AE11" s="171">
        <v>5339</v>
      </c>
      <c r="AF11" s="166">
        <f t="shared" si="14"/>
        <v>92.54636852140752</v>
      </c>
      <c r="AG11" s="165">
        <f t="shared" si="15"/>
        <v>-430</v>
      </c>
      <c r="AH11" s="171">
        <v>464</v>
      </c>
      <c r="AI11" s="171">
        <v>581</v>
      </c>
      <c r="AJ11" s="166">
        <f>AI11/AH11*100</f>
        <v>125.21551724137932</v>
      </c>
      <c r="AK11" s="165">
        <f t="shared" si="16"/>
        <v>117</v>
      </c>
      <c r="AL11" s="171">
        <v>1075</v>
      </c>
      <c r="AM11" s="171">
        <v>211</v>
      </c>
      <c r="AN11" s="166">
        <f>AM11/AL11*100</f>
        <v>19.627906976744185</v>
      </c>
      <c r="AO11" s="165">
        <f t="shared" si="17"/>
        <v>-864</v>
      </c>
      <c r="AP11" s="171">
        <v>4230</v>
      </c>
      <c r="AQ11" s="171">
        <v>4547</v>
      </c>
      <c r="AR11" s="166">
        <f t="shared" si="18"/>
        <v>107.49408983451536</v>
      </c>
      <c r="AS11" s="165">
        <f t="shared" si="19"/>
        <v>317</v>
      </c>
      <c r="AT11" s="159">
        <v>402</v>
      </c>
      <c r="AU11" s="159">
        <v>440</v>
      </c>
      <c r="AV11" s="167">
        <f t="shared" si="20"/>
        <v>109.45273631840794</v>
      </c>
      <c r="AW11" s="165">
        <f t="shared" si="21"/>
        <v>38</v>
      </c>
      <c r="AX11" s="172">
        <v>1059</v>
      </c>
      <c r="AY11" s="172">
        <v>1106</v>
      </c>
      <c r="AZ11" s="169">
        <f t="shared" si="33"/>
        <v>104.4</v>
      </c>
      <c r="BA11" s="168">
        <f t="shared" si="22"/>
        <v>47</v>
      </c>
      <c r="BB11" s="172">
        <v>5125</v>
      </c>
      <c r="BC11" s="172">
        <v>5446</v>
      </c>
      <c r="BD11" s="167">
        <f t="shared" si="23"/>
        <v>106.3</v>
      </c>
      <c r="BE11" s="165">
        <f t="shared" si="24"/>
        <v>321</v>
      </c>
      <c r="BF11" s="158">
        <v>1587</v>
      </c>
      <c r="BG11" s="158">
        <v>1425</v>
      </c>
      <c r="BH11" s="167">
        <f t="shared" si="25"/>
        <v>89.79206049149339</v>
      </c>
      <c r="BI11" s="165">
        <f t="shared" si="26"/>
        <v>-162</v>
      </c>
      <c r="BJ11" s="158">
        <v>1370</v>
      </c>
      <c r="BK11" s="158">
        <v>1209</v>
      </c>
      <c r="BL11" s="167">
        <f t="shared" si="27"/>
        <v>88.24817518248175</v>
      </c>
      <c r="BM11" s="165">
        <f t="shared" si="28"/>
        <v>-161</v>
      </c>
      <c r="BN11" s="159">
        <v>2080</v>
      </c>
      <c r="BO11" s="159">
        <v>2391</v>
      </c>
      <c r="BP11" s="166">
        <f t="shared" si="34"/>
        <v>115</v>
      </c>
      <c r="BQ11" s="165">
        <f t="shared" si="29"/>
        <v>311</v>
      </c>
      <c r="BR11" s="172">
        <v>538</v>
      </c>
      <c r="BS11" s="172">
        <v>1219</v>
      </c>
      <c r="BT11" s="167">
        <f t="shared" si="30"/>
        <v>226.6</v>
      </c>
      <c r="BU11" s="165">
        <f t="shared" si="31"/>
        <v>681</v>
      </c>
      <c r="BV11" s="177">
        <v>2818.71</v>
      </c>
      <c r="BW11" s="175">
        <v>4578.8</v>
      </c>
      <c r="BX11" s="166">
        <f aca="true" t="shared" si="36" ref="BX11:BX26">ROUND(BW11/BV11*100,1)</f>
        <v>162.4</v>
      </c>
      <c r="BY11" s="165">
        <f>BW11-BV11</f>
        <v>1760.0900000000001</v>
      </c>
      <c r="BZ11" s="170">
        <f t="shared" si="32"/>
        <v>3</v>
      </c>
      <c r="CA11" s="170">
        <f t="shared" si="32"/>
        <v>1</v>
      </c>
      <c r="CB11" s="29">
        <f t="shared" si="35"/>
        <v>-2</v>
      </c>
      <c r="CC11" s="31"/>
      <c r="CD11" s="31"/>
      <c r="CE11" s="31"/>
      <c r="CF11" s="31"/>
    </row>
    <row r="12" spans="1:84" ht="21.75" customHeight="1">
      <c r="A12" s="145" t="s">
        <v>82</v>
      </c>
      <c r="B12" s="158">
        <v>868</v>
      </c>
      <c r="C12" s="158">
        <v>804</v>
      </c>
      <c r="D12" s="166">
        <f t="shared" si="0"/>
        <v>92.62672811059907</v>
      </c>
      <c r="E12" s="165">
        <f t="shared" si="1"/>
        <v>-64</v>
      </c>
      <c r="F12" s="158">
        <v>567</v>
      </c>
      <c r="G12" s="158">
        <v>526</v>
      </c>
      <c r="H12" s="166">
        <f t="shared" si="2"/>
        <v>92.7689594356261</v>
      </c>
      <c r="I12" s="165">
        <f t="shared" si="3"/>
        <v>-41</v>
      </c>
      <c r="J12" s="159">
        <v>1436</v>
      </c>
      <c r="K12" s="159">
        <v>1405</v>
      </c>
      <c r="L12" s="166">
        <f t="shared" si="4"/>
        <v>97.84122562674095</v>
      </c>
      <c r="M12" s="165">
        <f t="shared" si="5"/>
        <v>-31</v>
      </c>
      <c r="N12" s="176">
        <v>22</v>
      </c>
      <c r="O12" s="162">
        <v>37</v>
      </c>
      <c r="P12" s="167">
        <f t="shared" si="6"/>
        <v>168.1818181818182</v>
      </c>
      <c r="Q12" s="29">
        <f t="shared" si="7"/>
        <v>15</v>
      </c>
      <c r="R12" s="163">
        <v>165</v>
      </c>
      <c r="S12" s="158">
        <v>189</v>
      </c>
      <c r="T12" s="167">
        <f t="shared" si="8"/>
        <v>114.54545454545455</v>
      </c>
      <c r="U12" s="165">
        <f t="shared" si="9"/>
        <v>24</v>
      </c>
      <c r="V12" s="171">
        <v>3323</v>
      </c>
      <c r="W12" s="171">
        <v>4092</v>
      </c>
      <c r="X12" s="166">
        <f t="shared" si="10"/>
        <v>123.14173939211557</v>
      </c>
      <c r="Y12" s="165">
        <f t="shared" si="11"/>
        <v>769</v>
      </c>
      <c r="Z12" s="171">
        <v>828</v>
      </c>
      <c r="AA12" s="171">
        <v>775</v>
      </c>
      <c r="AB12" s="166">
        <f t="shared" si="12"/>
        <v>93.59903381642512</v>
      </c>
      <c r="AC12" s="165">
        <f t="shared" si="13"/>
        <v>-53</v>
      </c>
      <c r="AD12" s="171">
        <v>1009</v>
      </c>
      <c r="AE12" s="171">
        <v>2091</v>
      </c>
      <c r="AF12" s="166">
        <f t="shared" si="14"/>
        <v>207.2348860257681</v>
      </c>
      <c r="AG12" s="165">
        <f t="shared" si="15"/>
        <v>1082</v>
      </c>
      <c r="AH12" s="171">
        <v>0</v>
      </c>
      <c r="AI12" s="171">
        <v>0</v>
      </c>
      <c r="AJ12" s="166" t="s">
        <v>114</v>
      </c>
      <c r="AK12" s="165">
        <f t="shared" si="16"/>
        <v>0</v>
      </c>
      <c r="AL12" s="171">
        <v>0</v>
      </c>
      <c r="AM12" s="171">
        <v>13</v>
      </c>
      <c r="AN12" s="166" t="s">
        <v>114</v>
      </c>
      <c r="AO12" s="165">
        <f t="shared" si="17"/>
        <v>13</v>
      </c>
      <c r="AP12" s="171">
        <v>1009</v>
      </c>
      <c r="AQ12" s="171">
        <v>2078</v>
      </c>
      <c r="AR12" s="166">
        <f t="shared" si="18"/>
        <v>205.94648166501486</v>
      </c>
      <c r="AS12" s="165">
        <f t="shared" si="19"/>
        <v>1069</v>
      </c>
      <c r="AT12" s="159">
        <v>274</v>
      </c>
      <c r="AU12" s="159">
        <v>278</v>
      </c>
      <c r="AV12" s="167">
        <f t="shared" si="20"/>
        <v>101.45985401459853</v>
      </c>
      <c r="AW12" s="165">
        <f t="shared" si="21"/>
        <v>4</v>
      </c>
      <c r="AX12" s="172">
        <v>257</v>
      </c>
      <c r="AY12" s="172">
        <v>273</v>
      </c>
      <c r="AZ12" s="169">
        <f t="shared" si="33"/>
        <v>106.2</v>
      </c>
      <c r="BA12" s="168">
        <f t="shared" si="22"/>
        <v>16</v>
      </c>
      <c r="BB12" s="172">
        <v>1527</v>
      </c>
      <c r="BC12" s="172">
        <v>1696</v>
      </c>
      <c r="BD12" s="167">
        <f t="shared" si="23"/>
        <v>111.1</v>
      </c>
      <c r="BE12" s="165">
        <f t="shared" si="24"/>
        <v>169</v>
      </c>
      <c r="BF12" s="158">
        <v>287</v>
      </c>
      <c r="BG12" s="158">
        <v>191</v>
      </c>
      <c r="BH12" s="167">
        <f t="shared" si="25"/>
        <v>66.55052264808361</v>
      </c>
      <c r="BI12" s="165">
        <f t="shared" si="26"/>
        <v>-96</v>
      </c>
      <c r="BJ12" s="158">
        <v>241</v>
      </c>
      <c r="BK12" s="158">
        <v>157</v>
      </c>
      <c r="BL12" s="167">
        <f t="shared" si="27"/>
        <v>65.14522821576763</v>
      </c>
      <c r="BM12" s="165">
        <f t="shared" si="28"/>
        <v>-84</v>
      </c>
      <c r="BN12" s="159">
        <v>1949</v>
      </c>
      <c r="BO12" s="159">
        <v>1936</v>
      </c>
      <c r="BP12" s="166">
        <f t="shared" si="34"/>
        <v>99.3</v>
      </c>
      <c r="BQ12" s="165">
        <f t="shared" si="29"/>
        <v>-13</v>
      </c>
      <c r="BR12" s="172">
        <v>15</v>
      </c>
      <c r="BS12" s="172">
        <v>243</v>
      </c>
      <c r="BT12" s="167">
        <f t="shared" si="30"/>
        <v>1620</v>
      </c>
      <c r="BU12" s="165">
        <f t="shared" si="31"/>
        <v>228</v>
      </c>
      <c r="BV12" s="177">
        <v>2454.26</v>
      </c>
      <c r="BW12" s="175">
        <v>4475.62</v>
      </c>
      <c r="BX12" s="166">
        <f t="shared" si="36"/>
        <v>182.4</v>
      </c>
      <c r="BY12" s="165">
        <f aca="true" t="shared" si="37" ref="BY12:BY26">BW12-BV12</f>
        <v>2021.3599999999997</v>
      </c>
      <c r="BZ12" s="170">
        <f t="shared" si="32"/>
        <v>19</v>
      </c>
      <c r="CA12" s="170">
        <f t="shared" si="32"/>
        <v>1</v>
      </c>
      <c r="CB12" s="29">
        <f t="shared" si="35"/>
        <v>-18</v>
      </c>
      <c r="CC12" s="31"/>
      <c r="CD12" s="31"/>
      <c r="CE12" s="31"/>
      <c r="CF12" s="31"/>
    </row>
    <row r="13" spans="1:84" ht="21.75" customHeight="1">
      <c r="A13" s="145" t="s">
        <v>83</v>
      </c>
      <c r="B13" s="158">
        <v>1882</v>
      </c>
      <c r="C13" s="158">
        <v>1995</v>
      </c>
      <c r="D13" s="166">
        <f t="shared" si="0"/>
        <v>106.00425079702444</v>
      </c>
      <c r="E13" s="165">
        <f t="shared" si="1"/>
        <v>113</v>
      </c>
      <c r="F13" s="158">
        <v>1045</v>
      </c>
      <c r="G13" s="158">
        <v>1283</v>
      </c>
      <c r="H13" s="166">
        <f t="shared" si="2"/>
        <v>122.77511961722487</v>
      </c>
      <c r="I13" s="165">
        <f t="shared" si="3"/>
        <v>238</v>
      </c>
      <c r="J13" s="159">
        <v>1450</v>
      </c>
      <c r="K13" s="159">
        <v>1572</v>
      </c>
      <c r="L13" s="166">
        <f t="shared" si="4"/>
        <v>108.41379310344827</v>
      </c>
      <c r="M13" s="165">
        <f t="shared" si="5"/>
        <v>122</v>
      </c>
      <c r="N13" s="176">
        <v>20</v>
      </c>
      <c r="O13" s="162">
        <v>36</v>
      </c>
      <c r="P13" s="167">
        <f t="shared" si="6"/>
        <v>180</v>
      </c>
      <c r="Q13" s="29">
        <f t="shared" si="7"/>
        <v>16</v>
      </c>
      <c r="R13" s="163">
        <v>264</v>
      </c>
      <c r="S13" s="158">
        <v>323</v>
      </c>
      <c r="T13" s="167">
        <f t="shared" si="8"/>
        <v>122.34848484848484</v>
      </c>
      <c r="U13" s="165">
        <f t="shared" si="9"/>
        <v>59</v>
      </c>
      <c r="V13" s="171">
        <v>3892</v>
      </c>
      <c r="W13" s="171">
        <v>5199</v>
      </c>
      <c r="X13" s="166">
        <f t="shared" si="10"/>
        <v>133.58170606372047</v>
      </c>
      <c r="Y13" s="165">
        <f t="shared" si="11"/>
        <v>1307</v>
      </c>
      <c r="Z13" s="171">
        <v>1730</v>
      </c>
      <c r="AA13" s="171">
        <v>1866</v>
      </c>
      <c r="AB13" s="166">
        <f t="shared" si="12"/>
        <v>107.86127167630057</v>
      </c>
      <c r="AC13" s="165">
        <f t="shared" si="13"/>
        <v>136</v>
      </c>
      <c r="AD13" s="171">
        <v>1092</v>
      </c>
      <c r="AE13" s="171">
        <v>2150</v>
      </c>
      <c r="AF13" s="166">
        <f t="shared" si="14"/>
        <v>196.8864468864469</v>
      </c>
      <c r="AG13" s="165">
        <f t="shared" si="15"/>
        <v>1058</v>
      </c>
      <c r="AH13" s="171">
        <v>26</v>
      </c>
      <c r="AI13" s="171">
        <v>5</v>
      </c>
      <c r="AJ13" s="166">
        <f>AI13/AH13*100</f>
        <v>19.230769230769234</v>
      </c>
      <c r="AK13" s="165">
        <f t="shared" si="16"/>
        <v>-21</v>
      </c>
      <c r="AL13" s="171">
        <v>341</v>
      </c>
      <c r="AM13" s="171">
        <v>214</v>
      </c>
      <c r="AN13" s="166">
        <f>AM13/AL13*100</f>
        <v>62.75659824046921</v>
      </c>
      <c r="AO13" s="165">
        <f t="shared" si="17"/>
        <v>-127</v>
      </c>
      <c r="AP13" s="171">
        <v>725</v>
      </c>
      <c r="AQ13" s="171">
        <v>1931</v>
      </c>
      <c r="AR13" s="166">
        <f t="shared" si="18"/>
        <v>266.3448275862069</v>
      </c>
      <c r="AS13" s="165">
        <f t="shared" si="19"/>
        <v>1206</v>
      </c>
      <c r="AT13" s="159">
        <v>323</v>
      </c>
      <c r="AU13" s="159">
        <v>560</v>
      </c>
      <c r="AV13" s="167">
        <f t="shared" si="20"/>
        <v>173.374613003096</v>
      </c>
      <c r="AW13" s="165">
        <f t="shared" si="21"/>
        <v>237</v>
      </c>
      <c r="AX13" s="172">
        <v>360</v>
      </c>
      <c r="AY13" s="172">
        <v>421</v>
      </c>
      <c r="AZ13" s="169">
        <f t="shared" si="33"/>
        <v>116.9</v>
      </c>
      <c r="BA13" s="168">
        <f t="shared" si="22"/>
        <v>61</v>
      </c>
      <c r="BB13" s="172">
        <v>1437</v>
      </c>
      <c r="BC13" s="172">
        <v>1543</v>
      </c>
      <c r="BD13" s="167">
        <f t="shared" si="23"/>
        <v>107.4</v>
      </c>
      <c r="BE13" s="165">
        <f t="shared" si="24"/>
        <v>106</v>
      </c>
      <c r="BF13" s="158">
        <v>648</v>
      </c>
      <c r="BG13" s="158">
        <v>500</v>
      </c>
      <c r="BH13" s="167">
        <f t="shared" si="25"/>
        <v>77.1604938271605</v>
      </c>
      <c r="BI13" s="165">
        <f t="shared" si="26"/>
        <v>-148</v>
      </c>
      <c r="BJ13" s="158">
        <v>587</v>
      </c>
      <c r="BK13" s="158">
        <v>442</v>
      </c>
      <c r="BL13" s="167">
        <f t="shared" si="27"/>
        <v>75.29812606473595</v>
      </c>
      <c r="BM13" s="165">
        <f t="shared" si="28"/>
        <v>-145</v>
      </c>
      <c r="BN13" s="159">
        <v>1385</v>
      </c>
      <c r="BO13" s="159">
        <v>2018</v>
      </c>
      <c r="BP13" s="166">
        <f t="shared" si="34"/>
        <v>145.7</v>
      </c>
      <c r="BQ13" s="165">
        <f t="shared" si="29"/>
        <v>633</v>
      </c>
      <c r="BR13" s="172">
        <v>20</v>
      </c>
      <c r="BS13" s="172">
        <v>29</v>
      </c>
      <c r="BT13" s="167">
        <f t="shared" si="30"/>
        <v>145</v>
      </c>
      <c r="BU13" s="165">
        <f t="shared" si="31"/>
        <v>9</v>
      </c>
      <c r="BV13" s="178">
        <v>2630.96</v>
      </c>
      <c r="BW13" s="174">
        <v>3424.21</v>
      </c>
      <c r="BX13" s="166">
        <f t="shared" si="36"/>
        <v>130.2</v>
      </c>
      <c r="BY13" s="165">
        <f t="shared" si="37"/>
        <v>793.25</v>
      </c>
      <c r="BZ13" s="170">
        <f t="shared" si="32"/>
        <v>32</v>
      </c>
      <c r="CA13" s="170">
        <f t="shared" si="32"/>
        <v>17</v>
      </c>
      <c r="CB13" s="29">
        <f t="shared" si="35"/>
        <v>-15</v>
      </c>
      <c r="CC13" s="31"/>
      <c r="CD13" s="31"/>
      <c r="CE13" s="31"/>
      <c r="CF13" s="31"/>
    </row>
    <row r="14" spans="1:86" s="20" customFormat="1" ht="21.75" customHeight="1">
      <c r="A14" s="145" t="s">
        <v>84</v>
      </c>
      <c r="B14" s="158">
        <v>1602</v>
      </c>
      <c r="C14" s="158">
        <v>1657</v>
      </c>
      <c r="D14" s="166">
        <f t="shared" si="0"/>
        <v>103.43320848938826</v>
      </c>
      <c r="E14" s="165">
        <f t="shared" si="1"/>
        <v>55</v>
      </c>
      <c r="F14" s="158">
        <v>944</v>
      </c>
      <c r="G14" s="158">
        <v>1068</v>
      </c>
      <c r="H14" s="166">
        <f t="shared" si="2"/>
        <v>113.13559322033899</v>
      </c>
      <c r="I14" s="165">
        <f t="shared" si="3"/>
        <v>124</v>
      </c>
      <c r="J14" s="159">
        <v>1180</v>
      </c>
      <c r="K14" s="159">
        <v>1183</v>
      </c>
      <c r="L14" s="166">
        <f t="shared" si="4"/>
        <v>100.25423728813558</v>
      </c>
      <c r="M14" s="165">
        <f t="shared" si="5"/>
        <v>3</v>
      </c>
      <c r="N14" s="176">
        <v>15</v>
      </c>
      <c r="O14" s="162">
        <v>17</v>
      </c>
      <c r="P14" s="167">
        <f t="shared" si="6"/>
        <v>113.33333333333333</v>
      </c>
      <c r="Q14" s="29">
        <f t="shared" si="7"/>
        <v>2</v>
      </c>
      <c r="R14" s="163">
        <v>231</v>
      </c>
      <c r="S14" s="158">
        <v>234</v>
      </c>
      <c r="T14" s="167">
        <f t="shared" si="8"/>
        <v>101.29870129870129</v>
      </c>
      <c r="U14" s="165">
        <f t="shared" si="9"/>
        <v>3</v>
      </c>
      <c r="V14" s="171">
        <v>3313</v>
      </c>
      <c r="W14" s="171">
        <v>4515</v>
      </c>
      <c r="X14" s="166">
        <f t="shared" si="10"/>
        <v>136.28131602776938</v>
      </c>
      <c r="Y14" s="165">
        <f t="shared" si="11"/>
        <v>1202</v>
      </c>
      <c r="Z14" s="171">
        <v>1504</v>
      </c>
      <c r="AA14" s="171">
        <v>1565</v>
      </c>
      <c r="AB14" s="166">
        <f t="shared" si="12"/>
        <v>104.05585106382979</v>
      </c>
      <c r="AC14" s="165">
        <f t="shared" si="13"/>
        <v>61</v>
      </c>
      <c r="AD14" s="171">
        <v>1442</v>
      </c>
      <c r="AE14" s="171">
        <v>2840</v>
      </c>
      <c r="AF14" s="166">
        <f t="shared" si="14"/>
        <v>196.94868238557558</v>
      </c>
      <c r="AG14" s="165">
        <f t="shared" si="15"/>
        <v>1398</v>
      </c>
      <c r="AH14" s="171">
        <v>0</v>
      </c>
      <c r="AI14" s="171">
        <v>0</v>
      </c>
      <c r="AJ14" s="166" t="s">
        <v>114</v>
      </c>
      <c r="AK14" s="165">
        <f t="shared" si="16"/>
        <v>0</v>
      </c>
      <c r="AL14" s="171">
        <v>0</v>
      </c>
      <c r="AM14" s="171">
        <v>0</v>
      </c>
      <c r="AN14" s="166" t="s">
        <v>114</v>
      </c>
      <c r="AO14" s="165">
        <f t="shared" si="17"/>
        <v>0</v>
      </c>
      <c r="AP14" s="171">
        <v>1442</v>
      </c>
      <c r="AQ14" s="171">
        <v>2840</v>
      </c>
      <c r="AR14" s="166">
        <f t="shared" si="18"/>
        <v>196.94868238557558</v>
      </c>
      <c r="AS14" s="165">
        <f t="shared" si="19"/>
        <v>1398</v>
      </c>
      <c r="AT14" s="159">
        <v>507</v>
      </c>
      <c r="AU14" s="159">
        <v>525</v>
      </c>
      <c r="AV14" s="167">
        <f t="shared" si="20"/>
        <v>103.55029585798816</v>
      </c>
      <c r="AW14" s="165">
        <f t="shared" si="21"/>
        <v>18</v>
      </c>
      <c r="AX14" s="172">
        <v>257</v>
      </c>
      <c r="AY14" s="172">
        <v>264</v>
      </c>
      <c r="AZ14" s="169">
        <f t="shared" si="33"/>
        <v>102.7</v>
      </c>
      <c r="BA14" s="168">
        <f t="shared" si="22"/>
        <v>7</v>
      </c>
      <c r="BB14" s="172">
        <v>1162</v>
      </c>
      <c r="BC14" s="172">
        <v>1187</v>
      </c>
      <c r="BD14" s="167">
        <f t="shared" si="23"/>
        <v>102.2</v>
      </c>
      <c r="BE14" s="165">
        <f t="shared" si="24"/>
        <v>25</v>
      </c>
      <c r="BF14" s="158">
        <v>579</v>
      </c>
      <c r="BG14" s="158">
        <v>516</v>
      </c>
      <c r="BH14" s="167">
        <f t="shared" si="25"/>
        <v>89.11917098445595</v>
      </c>
      <c r="BI14" s="165">
        <f t="shared" si="26"/>
        <v>-63</v>
      </c>
      <c r="BJ14" s="158">
        <v>516</v>
      </c>
      <c r="BK14" s="158">
        <v>465</v>
      </c>
      <c r="BL14" s="167">
        <f t="shared" si="27"/>
        <v>90.11627906976744</v>
      </c>
      <c r="BM14" s="165">
        <f t="shared" si="28"/>
        <v>-51</v>
      </c>
      <c r="BN14" s="159">
        <v>1310</v>
      </c>
      <c r="BO14" s="159">
        <v>1572</v>
      </c>
      <c r="BP14" s="166">
        <f t="shared" si="34"/>
        <v>120</v>
      </c>
      <c r="BQ14" s="165">
        <f t="shared" si="29"/>
        <v>262</v>
      </c>
      <c r="BR14" s="172">
        <v>2</v>
      </c>
      <c r="BS14" s="172">
        <v>25</v>
      </c>
      <c r="BT14" s="167">
        <f t="shared" si="30"/>
        <v>1250</v>
      </c>
      <c r="BU14" s="165">
        <f t="shared" si="31"/>
        <v>23</v>
      </c>
      <c r="BV14" s="178">
        <v>2406.25</v>
      </c>
      <c r="BW14" s="174">
        <v>3212</v>
      </c>
      <c r="BX14" s="166">
        <f t="shared" si="36"/>
        <v>133.5</v>
      </c>
      <c r="BY14" s="165">
        <f t="shared" si="37"/>
        <v>805.75</v>
      </c>
      <c r="BZ14" s="170">
        <f t="shared" si="32"/>
        <v>290</v>
      </c>
      <c r="CA14" s="170">
        <f aca="true" t="shared" si="38" ref="CA14:CA26">ROUND(BG14/BS14,0)</f>
        <v>21</v>
      </c>
      <c r="CB14" s="29">
        <f t="shared" si="35"/>
        <v>-269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5" t="s">
        <v>85</v>
      </c>
      <c r="B15" s="158">
        <v>1198</v>
      </c>
      <c r="C15" s="158">
        <v>1053</v>
      </c>
      <c r="D15" s="166">
        <f t="shared" si="0"/>
        <v>87.89649415692821</v>
      </c>
      <c r="E15" s="165">
        <f t="shared" si="1"/>
        <v>-145</v>
      </c>
      <c r="F15" s="158">
        <v>723</v>
      </c>
      <c r="G15" s="158">
        <v>606</v>
      </c>
      <c r="H15" s="166">
        <f t="shared" si="2"/>
        <v>83.81742738589212</v>
      </c>
      <c r="I15" s="165">
        <f t="shared" si="3"/>
        <v>-117</v>
      </c>
      <c r="J15" s="159">
        <v>1261</v>
      </c>
      <c r="K15" s="159">
        <v>1467</v>
      </c>
      <c r="L15" s="166">
        <f t="shared" si="4"/>
        <v>116.33624107850913</v>
      </c>
      <c r="M15" s="165">
        <f t="shared" si="5"/>
        <v>206</v>
      </c>
      <c r="N15" s="176">
        <v>13</v>
      </c>
      <c r="O15" s="162">
        <v>2</v>
      </c>
      <c r="P15" s="167">
        <f t="shared" si="6"/>
        <v>15.384615384615385</v>
      </c>
      <c r="Q15" s="29">
        <f t="shared" si="7"/>
        <v>-11</v>
      </c>
      <c r="R15" s="163">
        <v>95</v>
      </c>
      <c r="S15" s="158">
        <v>98</v>
      </c>
      <c r="T15" s="167">
        <f t="shared" si="8"/>
        <v>103.15789473684211</v>
      </c>
      <c r="U15" s="165">
        <f t="shared" si="9"/>
        <v>3</v>
      </c>
      <c r="V15" s="171">
        <v>3179</v>
      </c>
      <c r="W15" s="171">
        <v>4233</v>
      </c>
      <c r="X15" s="166">
        <f t="shared" si="10"/>
        <v>133.15508021390374</v>
      </c>
      <c r="Y15" s="165">
        <f t="shared" si="11"/>
        <v>1054</v>
      </c>
      <c r="Z15" s="171">
        <v>1123</v>
      </c>
      <c r="AA15" s="171">
        <v>992</v>
      </c>
      <c r="AB15" s="166">
        <f t="shared" si="12"/>
        <v>88.33481745325022</v>
      </c>
      <c r="AC15" s="165">
        <f t="shared" si="13"/>
        <v>-131</v>
      </c>
      <c r="AD15" s="171">
        <v>891</v>
      </c>
      <c r="AE15" s="171">
        <v>1829</v>
      </c>
      <c r="AF15" s="166">
        <f t="shared" si="14"/>
        <v>205.2749719416386</v>
      </c>
      <c r="AG15" s="165">
        <f t="shared" si="15"/>
        <v>938</v>
      </c>
      <c r="AH15" s="171">
        <v>0</v>
      </c>
      <c r="AI15" s="171">
        <v>0</v>
      </c>
      <c r="AJ15" s="166" t="s">
        <v>114</v>
      </c>
      <c r="AK15" s="165">
        <f t="shared" si="16"/>
        <v>0</v>
      </c>
      <c r="AL15" s="171">
        <v>26</v>
      </c>
      <c r="AM15" s="171">
        <v>0</v>
      </c>
      <c r="AN15" s="166" t="s">
        <v>114</v>
      </c>
      <c r="AO15" s="165">
        <f t="shared" si="17"/>
        <v>-26</v>
      </c>
      <c r="AP15" s="171">
        <v>865</v>
      </c>
      <c r="AQ15" s="171">
        <v>1829</v>
      </c>
      <c r="AR15" s="166">
        <f t="shared" si="18"/>
        <v>211.44508670520233</v>
      </c>
      <c r="AS15" s="165">
        <f t="shared" si="19"/>
        <v>964</v>
      </c>
      <c r="AT15" s="159">
        <v>398</v>
      </c>
      <c r="AU15" s="159">
        <v>388</v>
      </c>
      <c r="AV15" s="167">
        <f t="shared" si="20"/>
        <v>97.48743718592965</v>
      </c>
      <c r="AW15" s="165">
        <f t="shared" si="21"/>
        <v>-10</v>
      </c>
      <c r="AX15" s="172">
        <v>252</v>
      </c>
      <c r="AY15" s="172">
        <v>260</v>
      </c>
      <c r="AZ15" s="169">
        <f t="shared" si="33"/>
        <v>103.2</v>
      </c>
      <c r="BA15" s="168">
        <f t="shared" si="22"/>
        <v>8</v>
      </c>
      <c r="BB15" s="172">
        <v>1271</v>
      </c>
      <c r="BC15" s="172">
        <v>1500</v>
      </c>
      <c r="BD15" s="167">
        <f t="shared" si="23"/>
        <v>118</v>
      </c>
      <c r="BE15" s="165">
        <f t="shared" si="24"/>
        <v>229</v>
      </c>
      <c r="BF15" s="158">
        <v>470</v>
      </c>
      <c r="BG15" s="158">
        <v>316</v>
      </c>
      <c r="BH15" s="167">
        <f t="shared" si="25"/>
        <v>67.23404255319149</v>
      </c>
      <c r="BI15" s="165">
        <f t="shared" si="26"/>
        <v>-154</v>
      </c>
      <c r="BJ15" s="158">
        <v>413</v>
      </c>
      <c r="BK15" s="158">
        <v>277</v>
      </c>
      <c r="BL15" s="167">
        <f t="shared" si="27"/>
        <v>67.07021791767555</v>
      </c>
      <c r="BM15" s="165">
        <f t="shared" si="28"/>
        <v>-136</v>
      </c>
      <c r="BN15" s="159">
        <v>2274</v>
      </c>
      <c r="BO15" s="159">
        <v>2256</v>
      </c>
      <c r="BP15" s="166">
        <f t="shared" si="34"/>
        <v>99.2</v>
      </c>
      <c r="BQ15" s="165">
        <f t="shared" si="29"/>
        <v>-18</v>
      </c>
      <c r="BR15" s="172">
        <v>15</v>
      </c>
      <c r="BS15" s="172">
        <v>21</v>
      </c>
      <c r="BT15" s="167">
        <f t="shared" si="30"/>
        <v>140</v>
      </c>
      <c r="BU15" s="165">
        <f t="shared" si="31"/>
        <v>6</v>
      </c>
      <c r="BV15" s="178">
        <v>1971.31</v>
      </c>
      <c r="BW15" s="174">
        <v>3409.14</v>
      </c>
      <c r="BX15" s="166">
        <f t="shared" si="36"/>
        <v>172.9</v>
      </c>
      <c r="BY15" s="165">
        <f t="shared" si="37"/>
        <v>1437.83</v>
      </c>
      <c r="BZ15" s="170">
        <f aca="true" t="shared" si="39" ref="BZ15:BZ26">ROUND(BF15/BR15,0)</f>
        <v>31</v>
      </c>
      <c r="CA15" s="170">
        <f t="shared" si="38"/>
        <v>15</v>
      </c>
      <c r="CB15" s="29">
        <f t="shared" si="35"/>
        <v>-16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5" t="s">
        <v>86</v>
      </c>
      <c r="B16" s="158">
        <v>1539</v>
      </c>
      <c r="C16" s="158">
        <v>1302</v>
      </c>
      <c r="D16" s="166">
        <f t="shared" si="0"/>
        <v>84.60038986354775</v>
      </c>
      <c r="E16" s="165">
        <f t="shared" si="1"/>
        <v>-237</v>
      </c>
      <c r="F16" s="158">
        <v>732</v>
      </c>
      <c r="G16" s="158">
        <v>721</v>
      </c>
      <c r="H16" s="166">
        <f t="shared" si="2"/>
        <v>98.49726775956285</v>
      </c>
      <c r="I16" s="165">
        <f t="shared" si="3"/>
        <v>-11</v>
      </c>
      <c r="J16" s="159">
        <v>1461</v>
      </c>
      <c r="K16" s="159">
        <v>1392</v>
      </c>
      <c r="L16" s="166">
        <f t="shared" si="4"/>
        <v>95.27720739219713</v>
      </c>
      <c r="M16" s="165">
        <f t="shared" si="5"/>
        <v>-69</v>
      </c>
      <c r="N16" s="176">
        <v>12</v>
      </c>
      <c r="O16" s="162">
        <v>17</v>
      </c>
      <c r="P16" s="167">
        <f t="shared" si="6"/>
        <v>141.66666666666669</v>
      </c>
      <c r="Q16" s="29">
        <f t="shared" si="7"/>
        <v>5</v>
      </c>
      <c r="R16" s="163">
        <v>370</v>
      </c>
      <c r="S16" s="158">
        <v>337</v>
      </c>
      <c r="T16" s="167">
        <f t="shared" si="8"/>
        <v>91.08108108108108</v>
      </c>
      <c r="U16" s="165">
        <f t="shared" si="9"/>
        <v>-33</v>
      </c>
      <c r="V16" s="171">
        <v>6155</v>
      </c>
      <c r="W16" s="171">
        <v>7436</v>
      </c>
      <c r="X16" s="166">
        <f t="shared" si="10"/>
        <v>120.81234768480911</v>
      </c>
      <c r="Y16" s="165">
        <f t="shared" si="11"/>
        <v>1281</v>
      </c>
      <c r="Z16" s="171">
        <v>1476</v>
      </c>
      <c r="AA16" s="171">
        <v>1273</v>
      </c>
      <c r="AB16" s="166">
        <f t="shared" si="12"/>
        <v>86.24661246612466</v>
      </c>
      <c r="AC16" s="165">
        <f t="shared" si="13"/>
        <v>-203</v>
      </c>
      <c r="AD16" s="171">
        <v>3118</v>
      </c>
      <c r="AE16" s="171">
        <v>4486</v>
      </c>
      <c r="AF16" s="166">
        <f t="shared" si="14"/>
        <v>143.87427838357922</v>
      </c>
      <c r="AG16" s="165">
        <f t="shared" si="15"/>
        <v>1368</v>
      </c>
      <c r="AH16" s="171">
        <v>0</v>
      </c>
      <c r="AI16" s="171">
        <v>0</v>
      </c>
      <c r="AJ16" s="166" t="s">
        <v>114</v>
      </c>
      <c r="AK16" s="165">
        <f t="shared" si="16"/>
        <v>0</v>
      </c>
      <c r="AL16" s="171">
        <v>130</v>
      </c>
      <c r="AM16" s="171">
        <v>144</v>
      </c>
      <c r="AN16" s="166">
        <f>AM16/AL16*100</f>
        <v>110.76923076923077</v>
      </c>
      <c r="AO16" s="165">
        <f t="shared" si="17"/>
        <v>14</v>
      </c>
      <c r="AP16" s="171">
        <v>2988</v>
      </c>
      <c r="AQ16" s="171">
        <v>4342</v>
      </c>
      <c r="AR16" s="166">
        <f t="shared" si="18"/>
        <v>145.3145917001339</v>
      </c>
      <c r="AS16" s="165">
        <f t="shared" si="19"/>
        <v>1354</v>
      </c>
      <c r="AT16" s="159">
        <v>605</v>
      </c>
      <c r="AU16" s="159">
        <v>611</v>
      </c>
      <c r="AV16" s="167">
        <f t="shared" si="20"/>
        <v>100.99173553719008</v>
      </c>
      <c r="AW16" s="165">
        <f t="shared" si="21"/>
        <v>6</v>
      </c>
      <c r="AX16" s="172">
        <v>252</v>
      </c>
      <c r="AY16" s="172">
        <v>250</v>
      </c>
      <c r="AZ16" s="169">
        <f t="shared" si="33"/>
        <v>99.2</v>
      </c>
      <c r="BA16" s="168">
        <f t="shared" si="22"/>
        <v>-2</v>
      </c>
      <c r="BB16" s="172">
        <v>1483</v>
      </c>
      <c r="BC16" s="172">
        <v>1435</v>
      </c>
      <c r="BD16" s="167">
        <f t="shared" si="23"/>
        <v>96.8</v>
      </c>
      <c r="BE16" s="165">
        <f t="shared" si="24"/>
        <v>-48</v>
      </c>
      <c r="BF16" s="158">
        <v>407</v>
      </c>
      <c r="BG16" s="158">
        <v>358</v>
      </c>
      <c r="BH16" s="167">
        <f t="shared" si="25"/>
        <v>87.96068796068795</v>
      </c>
      <c r="BI16" s="165">
        <f t="shared" si="26"/>
        <v>-49</v>
      </c>
      <c r="BJ16" s="158">
        <v>351</v>
      </c>
      <c r="BK16" s="158">
        <v>285</v>
      </c>
      <c r="BL16" s="167">
        <f t="shared" si="27"/>
        <v>81.19658119658119</v>
      </c>
      <c r="BM16" s="165">
        <f t="shared" si="28"/>
        <v>-66</v>
      </c>
      <c r="BN16" s="159">
        <v>1521</v>
      </c>
      <c r="BO16" s="159">
        <v>1631</v>
      </c>
      <c r="BP16" s="166">
        <f t="shared" si="34"/>
        <v>107.2</v>
      </c>
      <c r="BQ16" s="165">
        <f t="shared" si="29"/>
        <v>110</v>
      </c>
      <c r="BR16" s="172">
        <v>10</v>
      </c>
      <c r="BS16" s="172">
        <v>23</v>
      </c>
      <c r="BT16" s="167">
        <f t="shared" si="30"/>
        <v>230</v>
      </c>
      <c r="BU16" s="165">
        <f t="shared" si="31"/>
        <v>13</v>
      </c>
      <c r="BV16" s="178">
        <v>2163.6</v>
      </c>
      <c r="BW16" s="174">
        <v>3358.96</v>
      </c>
      <c r="BX16" s="166">
        <f t="shared" si="36"/>
        <v>155.2</v>
      </c>
      <c r="BY16" s="165">
        <f t="shared" si="37"/>
        <v>1195.3600000000001</v>
      </c>
      <c r="BZ16" s="170">
        <f t="shared" si="39"/>
        <v>41</v>
      </c>
      <c r="CA16" s="170">
        <f t="shared" si="38"/>
        <v>16</v>
      </c>
      <c r="CB16" s="29">
        <f t="shared" si="35"/>
        <v>-25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5" t="s">
        <v>87</v>
      </c>
      <c r="B17" s="158">
        <v>1903</v>
      </c>
      <c r="C17" s="158">
        <v>1656</v>
      </c>
      <c r="D17" s="166">
        <f t="shared" si="0"/>
        <v>87.02049395691014</v>
      </c>
      <c r="E17" s="165">
        <f t="shared" si="1"/>
        <v>-247</v>
      </c>
      <c r="F17" s="158">
        <v>1155</v>
      </c>
      <c r="G17" s="158">
        <v>1183</v>
      </c>
      <c r="H17" s="166">
        <f t="shared" si="2"/>
        <v>102.42424242424242</v>
      </c>
      <c r="I17" s="165">
        <f t="shared" si="3"/>
        <v>28</v>
      </c>
      <c r="J17" s="159">
        <v>2107</v>
      </c>
      <c r="K17" s="159">
        <v>2170</v>
      </c>
      <c r="L17" s="166">
        <f t="shared" si="4"/>
        <v>102.99003322259136</v>
      </c>
      <c r="M17" s="165">
        <f t="shared" si="5"/>
        <v>63</v>
      </c>
      <c r="N17" s="176">
        <v>12</v>
      </c>
      <c r="O17" s="162">
        <v>31</v>
      </c>
      <c r="P17" s="167">
        <f t="shared" si="6"/>
        <v>258.33333333333337</v>
      </c>
      <c r="Q17" s="29">
        <f t="shared" si="7"/>
        <v>19</v>
      </c>
      <c r="R17" s="163">
        <v>537</v>
      </c>
      <c r="S17" s="158">
        <v>534</v>
      </c>
      <c r="T17" s="167">
        <f t="shared" si="8"/>
        <v>99.4413407821229</v>
      </c>
      <c r="U17" s="165">
        <f t="shared" si="9"/>
        <v>-3</v>
      </c>
      <c r="V17" s="171">
        <v>6736</v>
      </c>
      <c r="W17" s="171">
        <v>5608</v>
      </c>
      <c r="X17" s="166">
        <f t="shared" si="10"/>
        <v>83.2541567695962</v>
      </c>
      <c r="Y17" s="165">
        <f t="shared" si="11"/>
        <v>-1128</v>
      </c>
      <c r="Z17" s="171">
        <v>1754</v>
      </c>
      <c r="AA17" s="171">
        <v>1600</v>
      </c>
      <c r="AB17" s="166">
        <f t="shared" si="12"/>
        <v>91.22006841505132</v>
      </c>
      <c r="AC17" s="165">
        <f t="shared" si="13"/>
        <v>-154</v>
      </c>
      <c r="AD17" s="171">
        <v>3222</v>
      </c>
      <c r="AE17" s="171">
        <v>2131</v>
      </c>
      <c r="AF17" s="166">
        <f t="shared" si="14"/>
        <v>66.13904407200496</v>
      </c>
      <c r="AG17" s="165">
        <f t="shared" si="15"/>
        <v>-1091</v>
      </c>
      <c r="AH17" s="171">
        <v>0</v>
      </c>
      <c r="AI17" s="171">
        <v>0</v>
      </c>
      <c r="AJ17" s="166" t="s">
        <v>114</v>
      </c>
      <c r="AK17" s="165">
        <f t="shared" si="16"/>
        <v>0</v>
      </c>
      <c r="AL17" s="171">
        <v>0</v>
      </c>
      <c r="AM17" s="171">
        <v>0</v>
      </c>
      <c r="AN17" s="166" t="s">
        <v>114</v>
      </c>
      <c r="AO17" s="165">
        <f t="shared" si="17"/>
        <v>0</v>
      </c>
      <c r="AP17" s="171">
        <v>3222</v>
      </c>
      <c r="AQ17" s="171">
        <v>2131</v>
      </c>
      <c r="AR17" s="166">
        <f t="shared" si="18"/>
        <v>66.13904407200496</v>
      </c>
      <c r="AS17" s="165">
        <f t="shared" si="19"/>
        <v>-1091</v>
      </c>
      <c r="AT17" s="159">
        <v>673</v>
      </c>
      <c r="AU17" s="159">
        <v>674</v>
      </c>
      <c r="AV17" s="167">
        <f t="shared" si="20"/>
        <v>100.14858841010401</v>
      </c>
      <c r="AW17" s="165">
        <f t="shared" si="21"/>
        <v>1</v>
      </c>
      <c r="AX17" s="172">
        <v>481</v>
      </c>
      <c r="AY17" s="172">
        <v>513</v>
      </c>
      <c r="AZ17" s="169">
        <f t="shared" si="33"/>
        <v>106.7</v>
      </c>
      <c r="BA17" s="168">
        <f t="shared" si="22"/>
        <v>32</v>
      </c>
      <c r="BB17" s="172">
        <v>2372</v>
      </c>
      <c r="BC17" s="172">
        <v>2446</v>
      </c>
      <c r="BD17" s="167">
        <f t="shared" si="23"/>
        <v>103.1</v>
      </c>
      <c r="BE17" s="165">
        <f t="shared" si="24"/>
        <v>74</v>
      </c>
      <c r="BF17" s="158">
        <v>546</v>
      </c>
      <c r="BG17" s="158">
        <v>420</v>
      </c>
      <c r="BH17" s="167">
        <f t="shared" si="25"/>
        <v>76.92307692307693</v>
      </c>
      <c r="BI17" s="165">
        <f t="shared" si="26"/>
        <v>-126</v>
      </c>
      <c r="BJ17" s="158">
        <v>475</v>
      </c>
      <c r="BK17" s="158">
        <v>342</v>
      </c>
      <c r="BL17" s="167">
        <f t="shared" si="27"/>
        <v>72</v>
      </c>
      <c r="BM17" s="165">
        <f t="shared" si="28"/>
        <v>-133</v>
      </c>
      <c r="BN17" s="159">
        <v>1906</v>
      </c>
      <c r="BO17" s="159">
        <v>2438</v>
      </c>
      <c r="BP17" s="166">
        <f t="shared" si="34"/>
        <v>127.9</v>
      </c>
      <c r="BQ17" s="165">
        <f t="shared" si="29"/>
        <v>532</v>
      </c>
      <c r="BR17" s="172">
        <v>95</v>
      </c>
      <c r="BS17" s="172">
        <v>107</v>
      </c>
      <c r="BT17" s="167">
        <f t="shared" si="30"/>
        <v>112.6</v>
      </c>
      <c r="BU17" s="165">
        <f t="shared" si="31"/>
        <v>12</v>
      </c>
      <c r="BV17" s="178">
        <v>1919.32</v>
      </c>
      <c r="BW17" s="174">
        <v>3390.81</v>
      </c>
      <c r="BX17" s="166">
        <f t="shared" si="36"/>
        <v>176.7</v>
      </c>
      <c r="BY17" s="165">
        <f t="shared" si="37"/>
        <v>1471.49</v>
      </c>
      <c r="BZ17" s="170">
        <f t="shared" si="39"/>
        <v>6</v>
      </c>
      <c r="CA17" s="170">
        <f t="shared" si="38"/>
        <v>4</v>
      </c>
      <c r="CB17" s="29">
        <f t="shared" si="35"/>
        <v>-2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5" t="s">
        <v>88</v>
      </c>
      <c r="B18" s="158">
        <v>3345</v>
      </c>
      <c r="C18" s="158">
        <v>2430</v>
      </c>
      <c r="D18" s="166">
        <f t="shared" si="0"/>
        <v>72.6457399103139</v>
      </c>
      <c r="E18" s="165">
        <f t="shared" si="1"/>
        <v>-915</v>
      </c>
      <c r="F18" s="158">
        <v>1896</v>
      </c>
      <c r="G18" s="158">
        <v>1697</v>
      </c>
      <c r="H18" s="166">
        <f t="shared" si="2"/>
        <v>89.5042194092827</v>
      </c>
      <c r="I18" s="165">
        <f t="shared" si="3"/>
        <v>-199</v>
      </c>
      <c r="J18" s="159">
        <v>2122</v>
      </c>
      <c r="K18" s="159">
        <v>2179</v>
      </c>
      <c r="L18" s="166">
        <f t="shared" si="4"/>
        <v>102.6861451460886</v>
      </c>
      <c r="M18" s="165">
        <f t="shared" si="5"/>
        <v>57</v>
      </c>
      <c r="N18" s="176">
        <v>92</v>
      </c>
      <c r="O18" s="162">
        <v>96</v>
      </c>
      <c r="P18" s="167">
        <f t="shared" si="6"/>
        <v>104.34782608695652</v>
      </c>
      <c r="Q18" s="29">
        <f t="shared" si="7"/>
        <v>4</v>
      </c>
      <c r="R18" s="163">
        <v>666</v>
      </c>
      <c r="S18" s="158">
        <v>678</v>
      </c>
      <c r="T18" s="167">
        <f t="shared" si="8"/>
        <v>101.8018018018018</v>
      </c>
      <c r="U18" s="165">
        <f t="shared" si="9"/>
        <v>12</v>
      </c>
      <c r="V18" s="171">
        <v>5695</v>
      </c>
      <c r="W18" s="171">
        <v>7739</v>
      </c>
      <c r="X18" s="166">
        <f t="shared" si="10"/>
        <v>135.89113257243196</v>
      </c>
      <c r="Y18" s="165">
        <f t="shared" si="11"/>
        <v>2044</v>
      </c>
      <c r="Z18" s="171">
        <v>2963</v>
      </c>
      <c r="AA18" s="171">
        <v>2295</v>
      </c>
      <c r="AB18" s="166">
        <f t="shared" si="12"/>
        <v>77.45528180897739</v>
      </c>
      <c r="AC18" s="165">
        <f t="shared" si="13"/>
        <v>-668</v>
      </c>
      <c r="AD18" s="171">
        <v>1652</v>
      </c>
      <c r="AE18" s="171">
        <v>3904</v>
      </c>
      <c r="AF18" s="166">
        <f t="shared" si="14"/>
        <v>236.319612590799</v>
      </c>
      <c r="AG18" s="165">
        <f t="shared" si="15"/>
        <v>2252</v>
      </c>
      <c r="AH18" s="171">
        <v>0</v>
      </c>
      <c r="AI18" s="171">
        <v>25</v>
      </c>
      <c r="AJ18" s="166" t="s">
        <v>114</v>
      </c>
      <c r="AK18" s="165">
        <f t="shared" si="16"/>
        <v>25</v>
      </c>
      <c r="AL18" s="171">
        <v>0</v>
      </c>
      <c r="AM18" s="171">
        <v>0</v>
      </c>
      <c r="AN18" s="166" t="s">
        <v>114</v>
      </c>
      <c r="AO18" s="165">
        <f t="shared" si="17"/>
        <v>0</v>
      </c>
      <c r="AP18" s="171">
        <v>1652</v>
      </c>
      <c r="AQ18" s="171">
        <v>3879</v>
      </c>
      <c r="AR18" s="166">
        <f t="shared" si="18"/>
        <v>234.8062953995157</v>
      </c>
      <c r="AS18" s="165">
        <f t="shared" si="19"/>
        <v>2227</v>
      </c>
      <c r="AT18" s="159">
        <v>1116</v>
      </c>
      <c r="AU18" s="159">
        <v>1253</v>
      </c>
      <c r="AV18" s="167">
        <f t="shared" si="20"/>
        <v>112.27598566308244</v>
      </c>
      <c r="AW18" s="165">
        <f t="shared" si="21"/>
        <v>137</v>
      </c>
      <c r="AX18" s="172">
        <v>473</v>
      </c>
      <c r="AY18" s="172">
        <v>540</v>
      </c>
      <c r="AZ18" s="169">
        <f t="shared" si="33"/>
        <v>114.2</v>
      </c>
      <c r="BA18" s="168">
        <f t="shared" si="22"/>
        <v>67</v>
      </c>
      <c r="BB18" s="172">
        <v>2203</v>
      </c>
      <c r="BC18" s="172">
        <v>2293</v>
      </c>
      <c r="BD18" s="167">
        <f t="shared" si="23"/>
        <v>104.1</v>
      </c>
      <c r="BE18" s="165">
        <f t="shared" si="24"/>
        <v>90</v>
      </c>
      <c r="BF18" s="158">
        <v>743</v>
      </c>
      <c r="BG18" s="158">
        <v>559</v>
      </c>
      <c r="BH18" s="167">
        <f t="shared" si="25"/>
        <v>75.23553162853297</v>
      </c>
      <c r="BI18" s="165">
        <f t="shared" si="26"/>
        <v>-184</v>
      </c>
      <c r="BJ18" s="158">
        <v>666</v>
      </c>
      <c r="BK18" s="158">
        <v>491</v>
      </c>
      <c r="BL18" s="167">
        <f t="shared" si="27"/>
        <v>73.72372372372372</v>
      </c>
      <c r="BM18" s="165">
        <f t="shared" si="28"/>
        <v>-175</v>
      </c>
      <c r="BN18" s="159">
        <v>1192</v>
      </c>
      <c r="BO18" s="159">
        <v>1297</v>
      </c>
      <c r="BP18" s="166">
        <f t="shared" si="34"/>
        <v>108.8</v>
      </c>
      <c r="BQ18" s="165">
        <f t="shared" si="29"/>
        <v>105</v>
      </c>
      <c r="BR18" s="172">
        <v>53</v>
      </c>
      <c r="BS18" s="172">
        <v>87</v>
      </c>
      <c r="BT18" s="167">
        <f t="shared" si="30"/>
        <v>164.2</v>
      </c>
      <c r="BU18" s="165">
        <f t="shared" si="31"/>
        <v>34</v>
      </c>
      <c r="BV18" s="178">
        <v>1834.95</v>
      </c>
      <c r="BW18" s="174">
        <v>3231.5</v>
      </c>
      <c r="BX18" s="166">
        <f t="shared" si="36"/>
        <v>176.1</v>
      </c>
      <c r="BY18" s="165">
        <f t="shared" si="37"/>
        <v>1396.55</v>
      </c>
      <c r="BZ18" s="170">
        <f t="shared" si="39"/>
        <v>14</v>
      </c>
      <c r="CA18" s="170">
        <f t="shared" si="38"/>
        <v>6</v>
      </c>
      <c r="CB18" s="29">
        <f t="shared" si="35"/>
        <v>-8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5" t="s">
        <v>89</v>
      </c>
      <c r="B19" s="158">
        <v>3023</v>
      </c>
      <c r="C19" s="158">
        <v>3161</v>
      </c>
      <c r="D19" s="166">
        <f t="shared" si="0"/>
        <v>104.5650016539861</v>
      </c>
      <c r="E19" s="165">
        <f t="shared" si="1"/>
        <v>138</v>
      </c>
      <c r="F19" s="158">
        <v>1844</v>
      </c>
      <c r="G19" s="158">
        <v>2085</v>
      </c>
      <c r="H19" s="166">
        <f t="shared" si="2"/>
        <v>113.0694143167028</v>
      </c>
      <c r="I19" s="165">
        <f t="shared" si="3"/>
        <v>241</v>
      </c>
      <c r="J19" s="159">
        <v>2156</v>
      </c>
      <c r="K19" s="159">
        <v>2045</v>
      </c>
      <c r="L19" s="166">
        <f t="shared" si="4"/>
        <v>94.85157699443414</v>
      </c>
      <c r="M19" s="165">
        <f t="shared" si="5"/>
        <v>-111</v>
      </c>
      <c r="N19" s="176">
        <v>73</v>
      </c>
      <c r="O19" s="162">
        <v>72</v>
      </c>
      <c r="P19" s="167">
        <f t="shared" si="6"/>
        <v>98.63013698630137</v>
      </c>
      <c r="Q19" s="29">
        <f t="shared" si="7"/>
        <v>-1</v>
      </c>
      <c r="R19" s="164">
        <v>411</v>
      </c>
      <c r="S19" s="158">
        <v>411</v>
      </c>
      <c r="T19" s="167">
        <f t="shared" si="8"/>
        <v>100</v>
      </c>
      <c r="U19" s="165">
        <f t="shared" si="9"/>
        <v>0</v>
      </c>
      <c r="V19" s="171">
        <v>5743</v>
      </c>
      <c r="W19" s="171">
        <v>6972</v>
      </c>
      <c r="X19" s="166">
        <f t="shared" si="10"/>
        <v>121.39996517499566</v>
      </c>
      <c r="Y19" s="165">
        <f t="shared" si="11"/>
        <v>1229</v>
      </c>
      <c r="Z19" s="171">
        <v>2807</v>
      </c>
      <c r="AA19" s="171">
        <v>2951</v>
      </c>
      <c r="AB19" s="166">
        <f t="shared" si="12"/>
        <v>105.1300320627004</v>
      </c>
      <c r="AC19" s="165">
        <f t="shared" si="13"/>
        <v>144</v>
      </c>
      <c r="AD19" s="171">
        <v>1868</v>
      </c>
      <c r="AE19" s="171">
        <v>3118</v>
      </c>
      <c r="AF19" s="166">
        <f t="shared" si="14"/>
        <v>166.91648822269806</v>
      </c>
      <c r="AG19" s="165">
        <f t="shared" si="15"/>
        <v>1250</v>
      </c>
      <c r="AH19" s="171">
        <v>0</v>
      </c>
      <c r="AI19" s="171">
        <v>30</v>
      </c>
      <c r="AJ19" s="166" t="s">
        <v>114</v>
      </c>
      <c r="AK19" s="165">
        <f t="shared" si="16"/>
        <v>30</v>
      </c>
      <c r="AL19" s="171">
        <v>42</v>
      </c>
      <c r="AM19" s="171">
        <v>138</v>
      </c>
      <c r="AN19" s="166">
        <f>AM19/AL19*100</f>
        <v>328.57142857142856</v>
      </c>
      <c r="AO19" s="165">
        <f t="shared" si="17"/>
        <v>96</v>
      </c>
      <c r="AP19" s="171">
        <v>1826</v>
      </c>
      <c r="AQ19" s="171">
        <v>2950</v>
      </c>
      <c r="AR19" s="166">
        <f t="shared" si="18"/>
        <v>161.5553121577218</v>
      </c>
      <c r="AS19" s="165">
        <f t="shared" si="19"/>
        <v>1124</v>
      </c>
      <c r="AT19" s="159">
        <v>1034</v>
      </c>
      <c r="AU19" s="159">
        <v>1055</v>
      </c>
      <c r="AV19" s="167">
        <f t="shared" si="20"/>
        <v>102.03094777562862</v>
      </c>
      <c r="AW19" s="165">
        <f t="shared" si="21"/>
        <v>21</v>
      </c>
      <c r="AX19" s="172">
        <v>526</v>
      </c>
      <c r="AY19" s="172">
        <v>555</v>
      </c>
      <c r="AZ19" s="169">
        <f t="shared" si="33"/>
        <v>105.5</v>
      </c>
      <c r="BA19" s="168">
        <f t="shared" si="22"/>
        <v>29</v>
      </c>
      <c r="BB19" s="172">
        <v>2042</v>
      </c>
      <c r="BC19" s="172">
        <v>2011</v>
      </c>
      <c r="BD19" s="167">
        <f t="shared" si="23"/>
        <v>98.5</v>
      </c>
      <c r="BE19" s="165">
        <f t="shared" si="24"/>
        <v>-31</v>
      </c>
      <c r="BF19" s="158">
        <v>1089</v>
      </c>
      <c r="BG19" s="158">
        <v>1133</v>
      </c>
      <c r="BH19" s="167">
        <f t="shared" si="25"/>
        <v>104.04040404040404</v>
      </c>
      <c r="BI19" s="165">
        <f t="shared" si="26"/>
        <v>44</v>
      </c>
      <c r="BJ19" s="158">
        <v>942</v>
      </c>
      <c r="BK19" s="158">
        <v>999</v>
      </c>
      <c r="BL19" s="167">
        <f t="shared" si="27"/>
        <v>106.05095541401275</v>
      </c>
      <c r="BM19" s="165">
        <f t="shared" si="28"/>
        <v>57</v>
      </c>
      <c r="BN19" s="159">
        <v>1477</v>
      </c>
      <c r="BO19" s="159">
        <v>2038</v>
      </c>
      <c r="BP19" s="166">
        <f t="shared" si="34"/>
        <v>138</v>
      </c>
      <c r="BQ19" s="165">
        <f t="shared" si="29"/>
        <v>561</v>
      </c>
      <c r="BR19" s="172">
        <v>14</v>
      </c>
      <c r="BS19" s="172">
        <v>72</v>
      </c>
      <c r="BT19" s="167">
        <f t="shared" si="30"/>
        <v>514.3</v>
      </c>
      <c r="BU19" s="165">
        <f t="shared" si="31"/>
        <v>58</v>
      </c>
      <c r="BV19" s="178">
        <v>2313.26</v>
      </c>
      <c r="BW19" s="174">
        <v>3456.32</v>
      </c>
      <c r="BX19" s="166">
        <f t="shared" si="36"/>
        <v>149.4</v>
      </c>
      <c r="BY19" s="165">
        <f t="shared" si="37"/>
        <v>1143.06</v>
      </c>
      <c r="BZ19" s="170">
        <f t="shared" si="39"/>
        <v>78</v>
      </c>
      <c r="CA19" s="170">
        <f t="shared" si="38"/>
        <v>16</v>
      </c>
      <c r="CB19" s="29">
        <f t="shared" si="35"/>
        <v>-62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5" t="s">
        <v>90</v>
      </c>
      <c r="B20" s="158">
        <v>1188</v>
      </c>
      <c r="C20" s="158">
        <v>1123</v>
      </c>
      <c r="D20" s="166">
        <f t="shared" si="0"/>
        <v>94.52861952861953</v>
      </c>
      <c r="E20" s="165">
        <f t="shared" si="1"/>
        <v>-65</v>
      </c>
      <c r="F20" s="158">
        <v>643</v>
      </c>
      <c r="G20" s="158">
        <v>688</v>
      </c>
      <c r="H20" s="166">
        <f t="shared" si="2"/>
        <v>106.99844479004665</v>
      </c>
      <c r="I20" s="165">
        <f t="shared" si="3"/>
        <v>45</v>
      </c>
      <c r="J20" s="159">
        <v>1107</v>
      </c>
      <c r="K20" s="159">
        <v>1105</v>
      </c>
      <c r="L20" s="166">
        <f t="shared" si="4"/>
        <v>99.8193315266486</v>
      </c>
      <c r="M20" s="165">
        <f t="shared" si="5"/>
        <v>-2</v>
      </c>
      <c r="N20" s="176">
        <v>26</v>
      </c>
      <c r="O20" s="162">
        <v>21</v>
      </c>
      <c r="P20" s="167">
        <f t="shared" si="6"/>
        <v>80.76923076923077</v>
      </c>
      <c r="Q20" s="29">
        <f t="shared" si="7"/>
        <v>-5</v>
      </c>
      <c r="R20" s="163">
        <v>250</v>
      </c>
      <c r="S20" s="158">
        <v>291</v>
      </c>
      <c r="T20" s="167">
        <f t="shared" si="8"/>
        <v>116.39999999999999</v>
      </c>
      <c r="U20" s="165">
        <f t="shared" si="9"/>
        <v>41</v>
      </c>
      <c r="V20" s="171">
        <v>3549</v>
      </c>
      <c r="W20" s="171">
        <v>3902</v>
      </c>
      <c r="X20" s="166">
        <f t="shared" si="10"/>
        <v>109.94646379261764</v>
      </c>
      <c r="Y20" s="165">
        <f t="shared" si="11"/>
        <v>353</v>
      </c>
      <c r="Z20" s="171">
        <v>1127</v>
      </c>
      <c r="AA20" s="171">
        <v>1089</v>
      </c>
      <c r="AB20" s="166">
        <f t="shared" si="12"/>
        <v>96.6282165039929</v>
      </c>
      <c r="AC20" s="165">
        <f t="shared" si="13"/>
        <v>-38</v>
      </c>
      <c r="AD20" s="171">
        <v>1470</v>
      </c>
      <c r="AE20" s="171">
        <v>1792</v>
      </c>
      <c r="AF20" s="166">
        <f t="shared" si="14"/>
        <v>121.90476190476191</v>
      </c>
      <c r="AG20" s="165">
        <f t="shared" si="15"/>
        <v>322</v>
      </c>
      <c r="AH20" s="171">
        <v>226</v>
      </c>
      <c r="AI20" s="171">
        <v>154</v>
      </c>
      <c r="AJ20" s="166">
        <f>AI20/AH20*100</f>
        <v>68.14159292035397</v>
      </c>
      <c r="AK20" s="165">
        <f t="shared" si="16"/>
        <v>-72</v>
      </c>
      <c r="AL20" s="171">
        <v>30</v>
      </c>
      <c r="AM20" s="171">
        <v>78</v>
      </c>
      <c r="AN20" s="166">
        <f>AM20/AL20*100</f>
        <v>260</v>
      </c>
      <c r="AO20" s="165">
        <f t="shared" si="17"/>
        <v>48</v>
      </c>
      <c r="AP20" s="171">
        <v>1214</v>
      </c>
      <c r="AQ20" s="171">
        <v>1560</v>
      </c>
      <c r="AR20" s="166">
        <f t="shared" si="18"/>
        <v>128.500823723229</v>
      </c>
      <c r="AS20" s="165">
        <f t="shared" si="19"/>
        <v>346</v>
      </c>
      <c r="AT20" s="159">
        <v>550</v>
      </c>
      <c r="AU20" s="159">
        <v>457</v>
      </c>
      <c r="AV20" s="167">
        <f t="shared" si="20"/>
        <v>83.0909090909091</v>
      </c>
      <c r="AW20" s="165">
        <f t="shared" si="21"/>
        <v>-93</v>
      </c>
      <c r="AX20" s="172">
        <v>229</v>
      </c>
      <c r="AY20" s="172">
        <v>244</v>
      </c>
      <c r="AZ20" s="169">
        <f t="shared" si="33"/>
        <v>106.6</v>
      </c>
      <c r="BA20" s="168">
        <f t="shared" si="22"/>
        <v>15</v>
      </c>
      <c r="BB20" s="172">
        <v>1107</v>
      </c>
      <c r="BC20" s="172">
        <v>1109</v>
      </c>
      <c r="BD20" s="167">
        <f t="shared" si="23"/>
        <v>100.2</v>
      </c>
      <c r="BE20" s="165">
        <f t="shared" si="24"/>
        <v>2</v>
      </c>
      <c r="BF20" s="158">
        <v>369</v>
      </c>
      <c r="BG20" s="158">
        <v>245</v>
      </c>
      <c r="BH20" s="167">
        <f t="shared" si="25"/>
        <v>66.39566395663957</v>
      </c>
      <c r="BI20" s="165">
        <f t="shared" si="26"/>
        <v>-124</v>
      </c>
      <c r="BJ20" s="158">
        <v>302</v>
      </c>
      <c r="BK20" s="158">
        <v>176</v>
      </c>
      <c r="BL20" s="167">
        <f t="shared" si="27"/>
        <v>58.27814569536424</v>
      </c>
      <c r="BM20" s="165">
        <f t="shared" si="28"/>
        <v>-126</v>
      </c>
      <c r="BN20" s="159">
        <v>1740</v>
      </c>
      <c r="BO20" s="159">
        <v>1537</v>
      </c>
      <c r="BP20" s="166">
        <f t="shared" si="34"/>
        <v>88.3</v>
      </c>
      <c r="BQ20" s="165">
        <f t="shared" si="29"/>
        <v>-203</v>
      </c>
      <c r="BR20" s="172">
        <v>12</v>
      </c>
      <c r="BS20" s="172">
        <v>14</v>
      </c>
      <c r="BT20" s="167">
        <f t="shared" si="30"/>
        <v>116.7</v>
      </c>
      <c r="BU20" s="165">
        <f t="shared" si="31"/>
        <v>2</v>
      </c>
      <c r="BV20" s="178">
        <v>1920.83</v>
      </c>
      <c r="BW20" s="174">
        <v>3500</v>
      </c>
      <c r="BX20" s="166">
        <f t="shared" si="36"/>
        <v>182.2</v>
      </c>
      <c r="BY20" s="165">
        <f t="shared" si="37"/>
        <v>1579.17</v>
      </c>
      <c r="BZ20" s="170">
        <f t="shared" si="39"/>
        <v>31</v>
      </c>
      <c r="CA20" s="170">
        <f t="shared" si="38"/>
        <v>18</v>
      </c>
      <c r="CB20" s="29">
        <f t="shared" si="35"/>
        <v>-13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5" t="s">
        <v>91</v>
      </c>
      <c r="B21" s="158">
        <v>1896</v>
      </c>
      <c r="C21" s="158">
        <v>1806</v>
      </c>
      <c r="D21" s="166">
        <f t="shared" si="0"/>
        <v>95.25316455696202</v>
      </c>
      <c r="E21" s="165">
        <f t="shared" si="1"/>
        <v>-90</v>
      </c>
      <c r="F21" s="158">
        <v>1155</v>
      </c>
      <c r="G21" s="158">
        <v>1213</v>
      </c>
      <c r="H21" s="166">
        <f t="shared" si="2"/>
        <v>105.02164502164501</v>
      </c>
      <c r="I21" s="165">
        <f t="shared" si="3"/>
        <v>58</v>
      </c>
      <c r="J21" s="159">
        <v>2110</v>
      </c>
      <c r="K21" s="159">
        <v>2376</v>
      </c>
      <c r="L21" s="166">
        <f t="shared" si="4"/>
        <v>112.60663507109005</v>
      </c>
      <c r="M21" s="165">
        <f t="shared" si="5"/>
        <v>266</v>
      </c>
      <c r="N21" s="176">
        <v>32</v>
      </c>
      <c r="O21" s="162">
        <v>31</v>
      </c>
      <c r="P21" s="167">
        <f t="shared" si="6"/>
        <v>96.875</v>
      </c>
      <c r="Q21" s="29">
        <f t="shared" si="7"/>
        <v>-1</v>
      </c>
      <c r="R21" s="159">
        <v>416</v>
      </c>
      <c r="S21" s="158">
        <v>428</v>
      </c>
      <c r="T21" s="167">
        <f t="shared" si="8"/>
        <v>102.88461538461537</v>
      </c>
      <c r="U21" s="165">
        <f t="shared" si="9"/>
        <v>12</v>
      </c>
      <c r="V21" s="171">
        <v>5253</v>
      </c>
      <c r="W21" s="171">
        <v>6476</v>
      </c>
      <c r="X21" s="166">
        <f t="shared" si="10"/>
        <v>123.28193413287644</v>
      </c>
      <c r="Y21" s="165">
        <f t="shared" si="11"/>
        <v>1223</v>
      </c>
      <c r="Z21" s="171">
        <v>1793</v>
      </c>
      <c r="AA21" s="171">
        <v>1723</v>
      </c>
      <c r="AB21" s="166">
        <f t="shared" si="12"/>
        <v>96.09592861126603</v>
      </c>
      <c r="AC21" s="165">
        <f t="shared" si="13"/>
        <v>-70</v>
      </c>
      <c r="AD21" s="171">
        <v>2057</v>
      </c>
      <c r="AE21" s="171">
        <v>2911</v>
      </c>
      <c r="AF21" s="166">
        <f t="shared" si="14"/>
        <v>141.51677199805542</v>
      </c>
      <c r="AG21" s="165">
        <f t="shared" si="15"/>
        <v>854</v>
      </c>
      <c r="AH21" s="171">
        <v>0</v>
      </c>
      <c r="AI21" s="171">
        <v>0</v>
      </c>
      <c r="AJ21" s="166" t="s">
        <v>114</v>
      </c>
      <c r="AK21" s="165">
        <f t="shared" si="16"/>
        <v>0</v>
      </c>
      <c r="AL21" s="171">
        <v>58</v>
      </c>
      <c r="AM21" s="171">
        <v>87</v>
      </c>
      <c r="AN21" s="166">
        <f>AM21/AL21*100</f>
        <v>150</v>
      </c>
      <c r="AO21" s="165">
        <f t="shared" si="17"/>
        <v>29</v>
      </c>
      <c r="AP21" s="171">
        <v>1999</v>
      </c>
      <c r="AQ21" s="171">
        <v>2824</v>
      </c>
      <c r="AR21" s="166">
        <f t="shared" si="18"/>
        <v>141.27063531765882</v>
      </c>
      <c r="AS21" s="165">
        <f t="shared" si="19"/>
        <v>825</v>
      </c>
      <c r="AT21" s="159">
        <v>1262</v>
      </c>
      <c r="AU21" s="159">
        <v>1292</v>
      </c>
      <c r="AV21" s="167">
        <f t="shared" si="20"/>
        <v>102.37717908082409</v>
      </c>
      <c r="AW21" s="165">
        <f t="shared" si="21"/>
        <v>30</v>
      </c>
      <c r="AX21" s="172">
        <v>483</v>
      </c>
      <c r="AY21" s="172">
        <v>556</v>
      </c>
      <c r="AZ21" s="169">
        <f t="shared" si="33"/>
        <v>115.1</v>
      </c>
      <c r="BA21" s="168">
        <f t="shared" si="22"/>
        <v>73</v>
      </c>
      <c r="BB21" s="172">
        <v>2057</v>
      </c>
      <c r="BC21" s="172">
        <v>2476</v>
      </c>
      <c r="BD21" s="167">
        <f t="shared" si="23"/>
        <v>120.4</v>
      </c>
      <c r="BE21" s="165">
        <f t="shared" si="24"/>
        <v>419</v>
      </c>
      <c r="BF21" s="158">
        <v>562</v>
      </c>
      <c r="BG21" s="158">
        <v>532</v>
      </c>
      <c r="BH21" s="167">
        <f t="shared" si="25"/>
        <v>94.66192170818505</v>
      </c>
      <c r="BI21" s="165">
        <f t="shared" si="26"/>
        <v>-30</v>
      </c>
      <c r="BJ21" s="158">
        <v>468</v>
      </c>
      <c r="BK21" s="158">
        <v>444</v>
      </c>
      <c r="BL21" s="167">
        <f t="shared" si="27"/>
        <v>94.87179487179486</v>
      </c>
      <c r="BM21" s="165">
        <f t="shared" si="28"/>
        <v>-24</v>
      </c>
      <c r="BN21" s="159">
        <v>1335</v>
      </c>
      <c r="BO21" s="159">
        <v>1503</v>
      </c>
      <c r="BP21" s="166">
        <f t="shared" si="34"/>
        <v>112.6</v>
      </c>
      <c r="BQ21" s="165">
        <f t="shared" si="29"/>
        <v>168</v>
      </c>
      <c r="BR21" s="172">
        <v>17</v>
      </c>
      <c r="BS21" s="172">
        <v>34</v>
      </c>
      <c r="BT21" s="167">
        <f t="shared" si="30"/>
        <v>200</v>
      </c>
      <c r="BU21" s="165">
        <f t="shared" si="31"/>
        <v>17</v>
      </c>
      <c r="BV21" s="178">
        <v>1612.94</v>
      </c>
      <c r="BW21" s="174">
        <v>3284.47</v>
      </c>
      <c r="BX21" s="166">
        <f t="shared" si="36"/>
        <v>203.6</v>
      </c>
      <c r="BY21" s="165">
        <f t="shared" si="37"/>
        <v>1671.5299999999997</v>
      </c>
      <c r="BZ21" s="170">
        <f t="shared" si="39"/>
        <v>33</v>
      </c>
      <c r="CA21" s="170">
        <f t="shared" si="38"/>
        <v>16</v>
      </c>
      <c r="CB21" s="29">
        <f t="shared" si="35"/>
        <v>-17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5" t="s">
        <v>92</v>
      </c>
      <c r="B22" s="158">
        <v>1381</v>
      </c>
      <c r="C22" s="158">
        <v>1437</v>
      </c>
      <c r="D22" s="166">
        <f t="shared" si="0"/>
        <v>104.05503258508327</v>
      </c>
      <c r="E22" s="165">
        <f t="shared" si="1"/>
        <v>56</v>
      </c>
      <c r="F22" s="158">
        <v>844</v>
      </c>
      <c r="G22" s="158">
        <v>762</v>
      </c>
      <c r="H22" s="166">
        <f t="shared" si="2"/>
        <v>90.28436018957346</v>
      </c>
      <c r="I22" s="165">
        <f t="shared" si="3"/>
        <v>-82</v>
      </c>
      <c r="J22" s="159">
        <v>1164</v>
      </c>
      <c r="K22" s="159">
        <v>1175</v>
      </c>
      <c r="L22" s="166">
        <f t="shared" si="4"/>
        <v>100.94501718213058</v>
      </c>
      <c r="M22" s="165">
        <f t="shared" si="5"/>
        <v>11</v>
      </c>
      <c r="N22" s="176">
        <v>10</v>
      </c>
      <c r="O22" s="162">
        <v>12</v>
      </c>
      <c r="P22" s="167">
        <f t="shared" si="6"/>
        <v>120</v>
      </c>
      <c r="Q22" s="29">
        <f t="shared" si="7"/>
        <v>2</v>
      </c>
      <c r="R22" s="163">
        <v>168</v>
      </c>
      <c r="S22" s="158">
        <v>225</v>
      </c>
      <c r="T22" s="167">
        <f t="shared" si="8"/>
        <v>133.92857142857142</v>
      </c>
      <c r="U22" s="165">
        <f t="shared" si="9"/>
        <v>57</v>
      </c>
      <c r="V22" s="171">
        <v>2482</v>
      </c>
      <c r="W22" s="171">
        <v>3963</v>
      </c>
      <c r="X22" s="166">
        <f t="shared" si="10"/>
        <v>159.6696212731668</v>
      </c>
      <c r="Y22" s="165">
        <f t="shared" si="11"/>
        <v>1481</v>
      </c>
      <c r="Z22" s="171">
        <v>1301</v>
      </c>
      <c r="AA22" s="171">
        <v>1319</v>
      </c>
      <c r="AB22" s="166">
        <f t="shared" si="12"/>
        <v>101.38355111452728</v>
      </c>
      <c r="AC22" s="165">
        <f t="shared" si="13"/>
        <v>18</v>
      </c>
      <c r="AD22" s="171">
        <v>763</v>
      </c>
      <c r="AE22" s="171">
        <v>2022</v>
      </c>
      <c r="AF22" s="166">
        <f t="shared" si="14"/>
        <v>265.00655307994754</v>
      </c>
      <c r="AG22" s="165">
        <f t="shared" si="15"/>
        <v>1259</v>
      </c>
      <c r="AH22" s="171">
        <v>0</v>
      </c>
      <c r="AI22" s="171">
        <v>32</v>
      </c>
      <c r="AJ22" s="166" t="s">
        <v>114</v>
      </c>
      <c r="AK22" s="165">
        <f t="shared" si="16"/>
        <v>32</v>
      </c>
      <c r="AL22" s="171">
        <v>0</v>
      </c>
      <c r="AM22" s="171">
        <v>0</v>
      </c>
      <c r="AN22" s="166" t="s">
        <v>114</v>
      </c>
      <c r="AO22" s="165">
        <f t="shared" si="17"/>
        <v>0</v>
      </c>
      <c r="AP22" s="171">
        <v>763</v>
      </c>
      <c r="AQ22" s="171">
        <v>1990</v>
      </c>
      <c r="AR22" s="166">
        <f t="shared" si="18"/>
        <v>260.81258191349934</v>
      </c>
      <c r="AS22" s="165">
        <f t="shared" si="19"/>
        <v>1227</v>
      </c>
      <c r="AT22" s="159">
        <v>540</v>
      </c>
      <c r="AU22" s="159">
        <v>543</v>
      </c>
      <c r="AV22" s="167">
        <f t="shared" si="20"/>
        <v>100.55555555555556</v>
      </c>
      <c r="AW22" s="165">
        <f t="shared" si="21"/>
        <v>3</v>
      </c>
      <c r="AX22" s="172">
        <v>284</v>
      </c>
      <c r="AY22" s="172">
        <v>281</v>
      </c>
      <c r="AZ22" s="169">
        <f t="shared" si="33"/>
        <v>98.9</v>
      </c>
      <c r="BA22" s="168">
        <f t="shared" si="22"/>
        <v>-3</v>
      </c>
      <c r="BB22" s="172">
        <v>1114</v>
      </c>
      <c r="BC22" s="172">
        <v>1174</v>
      </c>
      <c r="BD22" s="167">
        <f t="shared" si="23"/>
        <v>105.4</v>
      </c>
      <c r="BE22" s="165">
        <f t="shared" si="24"/>
        <v>60</v>
      </c>
      <c r="BF22" s="158">
        <v>570</v>
      </c>
      <c r="BG22" s="158">
        <v>368</v>
      </c>
      <c r="BH22" s="167">
        <f t="shared" si="25"/>
        <v>64.56140350877193</v>
      </c>
      <c r="BI22" s="165">
        <f t="shared" si="26"/>
        <v>-202</v>
      </c>
      <c r="BJ22" s="158">
        <v>461</v>
      </c>
      <c r="BK22" s="158">
        <v>309</v>
      </c>
      <c r="BL22" s="167">
        <f t="shared" si="27"/>
        <v>67.02819956616052</v>
      </c>
      <c r="BM22" s="165">
        <f t="shared" si="28"/>
        <v>-152</v>
      </c>
      <c r="BN22" s="159">
        <v>1597</v>
      </c>
      <c r="BO22" s="159">
        <v>1719</v>
      </c>
      <c r="BP22" s="166">
        <f t="shared" si="34"/>
        <v>107.6</v>
      </c>
      <c r="BQ22" s="165">
        <f t="shared" si="29"/>
        <v>122</v>
      </c>
      <c r="BR22" s="172">
        <v>11</v>
      </c>
      <c r="BS22" s="172">
        <v>16</v>
      </c>
      <c r="BT22" s="167">
        <f t="shared" si="30"/>
        <v>145.5</v>
      </c>
      <c r="BU22" s="165">
        <f t="shared" si="31"/>
        <v>5</v>
      </c>
      <c r="BV22" s="178">
        <v>1995.57</v>
      </c>
      <c r="BW22" s="174">
        <v>3975</v>
      </c>
      <c r="BX22" s="166">
        <f t="shared" si="36"/>
        <v>199.2</v>
      </c>
      <c r="BY22" s="165">
        <f t="shared" si="37"/>
        <v>1979.43</v>
      </c>
      <c r="BZ22" s="170">
        <f t="shared" si="39"/>
        <v>52</v>
      </c>
      <c r="CA22" s="170">
        <f t="shared" si="38"/>
        <v>23</v>
      </c>
      <c r="CB22" s="29">
        <f t="shared" si="35"/>
        <v>-29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5" t="s">
        <v>93</v>
      </c>
      <c r="B23" s="158">
        <v>1277</v>
      </c>
      <c r="C23" s="158">
        <v>1038</v>
      </c>
      <c r="D23" s="166">
        <f t="shared" si="0"/>
        <v>81.28425998433829</v>
      </c>
      <c r="E23" s="165">
        <f t="shared" si="1"/>
        <v>-239</v>
      </c>
      <c r="F23" s="158">
        <v>691</v>
      </c>
      <c r="G23" s="158">
        <v>575</v>
      </c>
      <c r="H23" s="166">
        <f t="shared" si="2"/>
        <v>83.21273516642546</v>
      </c>
      <c r="I23" s="165">
        <f t="shared" si="3"/>
        <v>-116</v>
      </c>
      <c r="J23" s="159">
        <v>1447</v>
      </c>
      <c r="K23" s="159">
        <v>1878</v>
      </c>
      <c r="L23" s="166">
        <f t="shared" si="4"/>
        <v>129.78576364892882</v>
      </c>
      <c r="M23" s="165">
        <f t="shared" si="5"/>
        <v>431</v>
      </c>
      <c r="N23" s="176">
        <v>3</v>
      </c>
      <c r="O23" s="162">
        <v>8</v>
      </c>
      <c r="P23" s="167">
        <f t="shared" si="6"/>
        <v>266.66666666666663</v>
      </c>
      <c r="Q23" s="29">
        <f t="shared" si="7"/>
        <v>5</v>
      </c>
      <c r="R23" s="163">
        <v>163</v>
      </c>
      <c r="S23" s="158">
        <v>180</v>
      </c>
      <c r="T23" s="167">
        <f t="shared" si="8"/>
        <v>110.42944785276075</v>
      </c>
      <c r="U23" s="165">
        <f t="shared" si="9"/>
        <v>17</v>
      </c>
      <c r="V23" s="171">
        <v>3047</v>
      </c>
      <c r="W23" s="171">
        <v>5456</v>
      </c>
      <c r="X23" s="166">
        <f t="shared" si="10"/>
        <v>179.06137184115522</v>
      </c>
      <c r="Y23" s="165">
        <f t="shared" si="11"/>
        <v>2409</v>
      </c>
      <c r="Z23" s="171">
        <v>1159</v>
      </c>
      <c r="AA23" s="171">
        <v>956</v>
      </c>
      <c r="AB23" s="166">
        <f t="shared" si="12"/>
        <v>82.48490077653149</v>
      </c>
      <c r="AC23" s="165">
        <f t="shared" si="13"/>
        <v>-203</v>
      </c>
      <c r="AD23" s="171">
        <v>992</v>
      </c>
      <c r="AE23" s="171">
        <v>3027</v>
      </c>
      <c r="AF23" s="166">
        <f t="shared" si="14"/>
        <v>305.14112903225805</v>
      </c>
      <c r="AG23" s="165">
        <f t="shared" si="15"/>
        <v>2035</v>
      </c>
      <c r="AH23" s="171">
        <v>0</v>
      </c>
      <c r="AI23" s="171">
        <v>2</v>
      </c>
      <c r="AJ23" s="166" t="s">
        <v>114</v>
      </c>
      <c r="AK23" s="165">
        <f t="shared" si="16"/>
        <v>2</v>
      </c>
      <c r="AL23" s="171">
        <v>0</v>
      </c>
      <c r="AM23" s="171">
        <v>0</v>
      </c>
      <c r="AN23" s="166" t="s">
        <v>114</v>
      </c>
      <c r="AO23" s="165">
        <f t="shared" si="17"/>
        <v>0</v>
      </c>
      <c r="AP23" s="171">
        <v>992</v>
      </c>
      <c r="AQ23" s="171">
        <v>3025</v>
      </c>
      <c r="AR23" s="166">
        <f t="shared" si="18"/>
        <v>304.93951612903226</v>
      </c>
      <c r="AS23" s="165">
        <f t="shared" si="19"/>
        <v>2033</v>
      </c>
      <c r="AT23" s="159">
        <v>444</v>
      </c>
      <c r="AU23" s="159">
        <v>444</v>
      </c>
      <c r="AV23" s="167">
        <f t="shared" si="20"/>
        <v>100</v>
      </c>
      <c r="AW23" s="165">
        <f t="shared" si="21"/>
        <v>0</v>
      </c>
      <c r="AX23" s="172">
        <v>314</v>
      </c>
      <c r="AY23" s="172">
        <v>428</v>
      </c>
      <c r="AZ23" s="169">
        <f t="shared" si="33"/>
        <v>136.3</v>
      </c>
      <c r="BA23" s="168">
        <f t="shared" si="22"/>
        <v>114</v>
      </c>
      <c r="BB23" s="172">
        <v>1434</v>
      </c>
      <c r="BC23" s="172">
        <v>1880</v>
      </c>
      <c r="BD23" s="167">
        <f t="shared" si="23"/>
        <v>131.1</v>
      </c>
      <c r="BE23" s="165">
        <f t="shared" si="24"/>
        <v>446</v>
      </c>
      <c r="BF23" s="158">
        <v>449</v>
      </c>
      <c r="BG23" s="158">
        <v>282</v>
      </c>
      <c r="BH23" s="167">
        <f t="shared" si="25"/>
        <v>62.80623608017817</v>
      </c>
      <c r="BI23" s="165">
        <f t="shared" si="26"/>
        <v>-167</v>
      </c>
      <c r="BJ23" s="158">
        <v>366</v>
      </c>
      <c r="BK23" s="158">
        <v>233</v>
      </c>
      <c r="BL23" s="167">
        <f t="shared" si="27"/>
        <v>63.661202185792355</v>
      </c>
      <c r="BM23" s="165">
        <f t="shared" si="28"/>
        <v>-133</v>
      </c>
      <c r="BN23" s="159">
        <v>2081</v>
      </c>
      <c r="BO23" s="159">
        <v>2213</v>
      </c>
      <c r="BP23" s="166">
        <f t="shared" si="34"/>
        <v>106.3</v>
      </c>
      <c r="BQ23" s="165">
        <f t="shared" si="29"/>
        <v>132</v>
      </c>
      <c r="BR23" s="172">
        <v>12</v>
      </c>
      <c r="BS23" s="172">
        <v>15</v>
      </c>
      <c r="BT23" s="167">
        <f t="shared" si="30"/>
        <v>125</v>
      </c>
      <c r="BU23" s="165">
        <f t="shared" si="31"/>
        <v>3</v>
      </c>
      <c r="BV23" s="178">
        <v>2738.96</v>
      </c>
      <c r="BW23" s="174">
        <v>3893.37</v>
      </c>
      <c r="BX23" s="166">
        <f t="shared" si="36"/>
        <v>142.1</v>
      </c>
      <c r="BY23" s="165">
        <f t="shared" si="37"/>
        <v>1154.4099999999999</v>
      </c>
      <c r="BZ23" s="170">
        <f t="shared" si="39"/>
        <v>37</v>
      </c>
      <c r="CA23" s="170">
        <f t="shared" si="38"/>
        <v>19</v>
      </c>
      <c r="CB23" s="29">
        <f t="shared" si="35"/>
        <v>-18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5" t="s">
        <v>94</v>
      </c>
      <c r="B24" s="158">
        <v>1028</v>
      </c>
      <c r="C24" s="158">
        <v>1002</v>
      </c>
      <c r="D24" s="166">
        <f t="shared" si="0"/>
        <v>97.47081712062257</v>
      </c>
      <c r="E24" s="165">
        <f t="shared" si="1"/>
        <v>-26</v>
      </c>
      <c r="F24" s="158">
        <v>645</v>
      </c>
      <c r="G24" s="158">
        <v>610</v>
      </c>
      <c r="H24" s="166">
        <f t="shared" si="2"/>
        <v>94.57364341085271</v>
      </c>
      <c r="I24" s="165">
        <f t="shared" si="3"/>
        <v>-35</v>
      </c>
      <c r="J24" s="159">
        <v>824</v>
      </c>
      <c r="K24" s="159">
        <v>861</v>
      </c>
      <c r="L24" s="166">
        <f t="shared" si="4"/>
        <v>104.49029126213591</v>
      </c>
      <c r="M24" s="165">
        <f t="shared" si="5"/>
        <v>37</v>
      </c>
      <c r="N24" s="176">
        <v>17</v>
      </c>
      <c r="O24" s="162">
        <v>15</v>
      </c>
      <c r="P24" s="167">
        <f t="shared" si="6"/>
        <v>88.23529411764706</v>
      </c>
      <c r="Q24" s="29">
        <f t="shared" si="7"/>
        <v>-2</v>
      </c>
      <c r="R24" s="163">
        <v>185</v>
      </c>
      <c r="S24" s="158">
        <v>161</v>
      </c>
      <c r="T24" s="167">
        <f t="shared" si="8"/>
        <v>87.02702702702703</v>
      </c>
      <c r="U24" s="165">
        <f t="shared" si="9"/>
        <v>-24</v>
      </c>
      <c r="V24" s="171">
        <v>3412</v>
      </c>
      <c r="W24" s="171">
        <v>3121</v>
      </c>
      <c r="X24" s="166">
        <f t="shared" si="10"/>
        <v>91.47127784290738</v>
      </c>
      <c r="Y24" s="165">
        <f t="shared" si="11"/>
        <v>-291</v>
      </c>
      <c r="Z24" s="171">
        <v>955</v>
      </c>
      <c r="AA24" s="171">
        <v>947</v>
      </c>
      <c r="AB24" s="166">
        <f t="shared" si="12"/>
        <v>99.16230366492147</v>
      </c>
      <c r="AC24" s="165">
        <f t="shared" si="13"/>
        <v>-8</v>
      </c>
      <c r="AD24" s="171">
        <v>1800</v>
      </c>
      <c r="AE24" s="171">
        <v>978</v>
      </c>
      <c r="AF24" s="166">
        <f t="shared" si="14"/>
        <v>54.333333333333336</v>
      </c>
      <c r="AG24" s="165">
        <f t="shared" si="15"/>
        <v>-822</v>
      </c>
      <c r="AH24" s="171">
        <v>0</v>
      </c>
      <c r="AI24" s="171">
        <v>50</v>
      </c>
      <c r="AJ24" s="166" t="s">
        <v>114</v>
      </c>
      <c r="AK24" s="165">
        <f t="shared" si="16"/>
        <v>50</v>
      </c>
      <c r="AL24" s="171">
        <v>1</v>
      </c>
      <c r="AM24" s="171">
        <v>0</v>
      </c>
      <c r="AN24" s="166" t="s">
        <v>114</v>
      </c>
      <c r="AO24" s="165">
        <f t="shared" si="17"/>
        <v>-1</v>
      </c>
      <c r="AP24" s="171">
        <v>1799</v>
      </c>
      <c r="AQ24" s="171">
        <v>928</v>
      </c>
      <c r="AR24" s="166">
        <f t="shared" si="18"/>
        <v>51.58421345191774</v>
      </c>
      <c r="AS24" s="165">
        <f t="shared" si="19"/>
        <v>-871</v>
      </c>
      <c r="AT24" s="159">
        <v>850</v>
      </c>
      <c r="AU24" s="159">
        <v>869</v>
      </c>
      <c r="AV24" s="167">
        <f t="shared" si="20"/>
        <v>102.23529411764707</v>
      </c>
      <c r="AW24" s="165">
        <f t="shared" si="21"/>
        <v>19</v>
      </c>
      <c r="AX24" s="172">
        <v>188</v>
      </c>
      <c r="AY24" s="172">
        <v>208</v>
      </c>
      <c r="AZ24" s="169">
        <f t="shared" si="33"/>
        <v>110.6</v>
      </c>
      <c r="BA24" s="168">
        <f t="shared" si="22"/>
        <v>20</v>
      </c>
      <c r="BB24" s="172">
        <v>799</v>
      </c>
      <c r="BC24" s="172">
        <v>866</v>
      </c>
      <c r="BD24" s="167">
        <f t="shared" si="23"/>
        <v>108.4</v>
      </c>
      <c r="BE24" s="165">
        <f t="shared" si="24"/>
        <v>67</v>
      </c>
      <c r="BF24" s="158">
        <v>360</v>
      </c>
      <c r="BG24" s="158">
        <v>278</v>
      </c>
      <c r="BH24" s="167">
        <f t="shared" si="25"/>
        <v>77.22222222222223</v>
      </c>
      <c r="BI24" s="165">
        <f t="shared" si="26"/>
        <v>-82</v>
      </c>
      <c r="BJ24" s="158">
        <v>301</v>
      </c>
      <c r="BK24" s="158">
        <v>252</v>
      </c>
      <c r="BL24" s="167">
        <f t="shared" si="27"/>
        <v>83.72093023255815</v>
      </c>
      <c r="BM24" s="165">
        <f t="shared" si="28"/>
        <v>-49</v>
      </c>
      <c r="BN24" s="159">
        <v>1376</v>
      </c>
      <c r="BO24" s="159">
        <v>1785</v>
      </c>
      <c r="BP24" s="166">
        <f t="shared" si="34"/>
        <v>129.7</v>
      </c>
      <c r="BQ24" s="165">
        <f t="shared" si="29"/>
        <v>409</v>
      </c>
      <c r="BR24" s="172">
        <v>3</v>
      </c>
      <c r="BS24" s="172">
        <v>9</v>
      </c>
      <c r="BT24" s="167">
        <f t="shared" si="30"/>
        <v>300</v>
      </c>
      <c r="BU24" s="165">
        <f t="shared" si="31"/>
        <v>6</v>
      </c>
      <c r="BV24" s="178">
        <v>1666.67</v>
      </c>
      <c r="BW24" s="174">
        <v>3433.33</v>
      </c>
      <c r="BX24" s="166">
        <f t="shared" si="36"/>
        <v>206</v>
      </c>
      <c r="BY24" s="165">
        <f t="shared" si="37"/>
        <v>1766.6599999999999</v>
      </c>
      <c r="BZ24" s="170">
        <f t="shared" si="39"/>
        <v>120</v>
      </c>
      <c r="CA24" s="170">
        <f t="shared" si="38"/>
        <v>31</v>
      </c>
      <c r="CB24" s="29">
        <f t="shared" si="35"/>
        <v>-89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5" t="s">
        <v>95</v>
      </c>
      <c r="B25" s="158">
        <v>3430</v>
      </c>
      <c r="C25" s="158">
        <v>2501</v>
      </c>
      <c r="D25" s="166">
        <f t="shared" si="0"/>
        <v>72.91545189504373</v>
      </c>
      <c r="E25" s="165">
        <f t="shared" si="1"/>
        <v>-929</v>
      </c>
      <c r="F25" s="158">
        <v>1914</v>
      </c>
      <c r="G25" s="158">
        <v>1561</v>
      </c>
      <c r="H25" s="166">
        <f t="shared" si="2"/>
        <v>81.55694879832811</v>
      </c>
      <c r="I25" s="165">
        <f t="shared" si="3"/>
        <v>-353</v>
      </c>
      <c r="J25" s="159">
        <v>3944</v>
      </c>
      <c r="K25" s="159">
        <v>4001</v>
      </c>
      <c r="L25" s="166">
        <f t="shared" si="4"/>
        <v>101.44523326572008</v>
      </c>
      <c r="M25" s="165">
        <f t="shared" si="5"/>
        <v>57</v>
      </c>
      <c r="N25" s="176">
        <v>59</v>
      </c>
      <c r="O25" s="162">
        <v>57</v>
      </c>
      <c r="P25" s="167">
        <f t="shared" si="6"/>
        <v>96.61016949152543</v>
      </c>
      <c r="Q25" s="29">
        <f t="shared" si="7"/>
        <v>-2</v>
      </c>
      <c r="R25" s="163">
        <v>480</v>
      </c>
      <c r="S25" s="158">
        <v>478</v>
      </c>
      <c r="T25" s="167">
        <f t="shared" si="8"/>
        <v>99.58333333333333</v>
      </c>
      <c r="U25" s="165">
        <f t="shared" si="9"/>
        <v>-2</v>
      </c>
      <c r="V25" s="171">
        <v>10109</v>
      </c>
      <c r="W25" s="171">
        <v>10651</v>
      </c>
      <c r="X25" s="166">
        <f t="shared" si="10"/>
        <v>105.3615590068256</v>
      </c>
      <c r="Y25" s="165">
        <f t="shared" si="11"/>
        <v>542</v>
      </c>
      <c r="Z25" s="171">
        <v>3078</v>
      </c>
      <c r="AA25" s="171">
        <v>2312</v>
      </c>
      <c r="AB25" s="166">
        <f t="shared" si="12"/>
        <v>75.1137102014295</v>
      </c>
      <c r="AC25" s="165">
        <f t="shared" si="13"/>
        <v>-766</v>
      </c>
      <c r="AD25" s="171">
        <v>3846</v>
      </c>
      <c r="AE25" s="171">
        <v>4579</v>
      </c>
      <c r="AF25" s="166">
        <f t="shared" si="14"/>
        <v>119.05876235049402</v>
      </c>
      <c r="AG25" s="165">
        <f t="shared" si="15"/>
        <v>733</v>
      </c>
      <c r="AH25" s="171">
        <v>31</v>
      </c>
      <c r="AI25" s="171">
        <v>119</v>
      </c>
      <c r="AJ25" s="166">
        <f>AI25/AH25*100</f>
        <v>383.8709677419355</v>
      </c>
      <c r="AK25" s="165">
        <f t="shared" si="16"/>
        <v>88</v>
      </c>
      <c r="AL25" s="171">
        <v>0</v>
      </c>
      <c r="AM25" s="171">
        <v>0</v>
      </c>
      <c r="AN25" s="166" t="s">
        <v>114</v>
      </c>
      <c r="AO25" s="165">
        <f t="shared" si="17"/>
        <v>0</v>
      </c>
      <c r="AP25" s="171">
        <v>3815</v>
      </c>
      <c r="AQ25" s="171">
        <v>4460</v>
      </c>
      <c r="AR25" s="166">
        <f t="shared" si="18"/>
        <v>116.90694626474442</v>
      </c>
      <c r="AS25" s="165">
        <f t="shared" si="19"/>
        <v>645</v>
      </c>
      <c r="AT25" s="159">
        <v>251</v>
      </c>
      <c r="AU25" s="159">
        <v>259</v>
      </c>
      <c r="AV25" s="167">
        <f t="shared" si="20"/>
        <v>103.18725099601593</v>
      </c>
      <c r="AW25" s="165">
        <f t="shared" si="21"/>
        <v>8</v>
      </c>
      <c r="AX25" s="172">
        <v>680</v>
      </c>
      <c r="AY25" s="172">
        <v>733</v>
      </c>
      <c r="AZ25" s="169">
        <f t="shared" si="33"/>
        <v>107.8</v>
      </c>
      <c r="BA25" s="168">
        <f t="shared" si="22"/>
        <v>53</v>
      </c>
      <c r="BB25" s="172">
        <v>4321</v>
      </c>
      <c r="BC25" s="172">
        <v>4404</v>
      </c>
      <c r="BD25" s="167">
        <f t="shared" si="23"/>
        <v>101.9</v>
      </c>
      <c r="BE25" s="165">
        <f t="shared" si="24"/>
        <v>83</v>
      </c>
      <c r="BF25" s="158">
        <v>915</v>
      </c>
      <c r="BG25" s="158">
        <v>519</v>
      </c>
      <c r="BH25" s="167">
        <f t="shared" si="25"/>
        <v>56.72131147540984</v>
      </c>
      <c r="BI25" s="165">
        <f t="shared" si="26"/>
        <v>-396</v>
      </c>
      <c r="BJ25" s="158">
        <v>733</v>
      </c>
      <c r="BK25" s="158">
        <v>413</v>
      </c>
      <c r="BL25" s="167">
        <f t="shared" si="27"/>
        <v>56.34379263301501</v>
      </c>
      <c r="BM25" s="165">
        <f t="shared" si="28"/>
        <v>-320</v>
      </c>
      <c r="BN25" s="159">
        <v>1710</v>
      </c>
      <c r="BO25" s="159">
        <v>2169</v>
      </c>
      <c r="BP25" s="166">
        <f t="shared" si="34"/>
        <v>126.8</v>
      </c>
      <c r="BQ25" s="165">
        <f t="shared" si="29"/>
        <v>459</v>
      </c>
      <c r="BR25" s="172">
        <v>69</v>
      </c>
      <c r="BS25" s="172">
        <v>310</v>
      </c>
      <c r="BT25" s="167">
        <f t="shared" si="30"/>
        <v>449.3</v>
      </c>
      <c r="BU25" s="165">
        <f t="shared" si="31"/>
        <v>241</v>
      </c>
      <c r="BV25" s="178">
        <v>2096.03</v>
      </c>
      <c r="BW25" s="174">
        <v>4501.75</v>
      </c>
      <c r="BX25" s="166">
        <f t="shared" si="36"/>
        <v>214.8</v>
      </c>
      <c r="BY25" s="165">
        <f t="shared" si="37"/>
        <v>2405.72</v>
      </c>
      <c r="BZ25" s="170">
        <f t="shared" si="39"/>
        <v>13</v>
      </c>
      <c r="CA25" s="170">
        <f t="shared" si="38"/>
        <v>2</v>
      </c>
      <c r="CB25" s="29">
        <f t="shared" si="35"/>
        <v>-11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5" t="s">
        <v>96</v>
      </c>
      <c r="B26" s="158">
        <v>3704</v>
      </c>
      <c r="C26" s="158">
        <v>3217</v>
      </c>
      <c r="D26" s="166">
        <f t="shared" si="0"/>
        <v>86.85205183585313</v>
      </c>
      <c r="E26" s="165">
        <f t="shared" si="1"/>
        <v>-487</v>
      </c>
      <c r="F26" s="158">
        <v>2281</v>
      </c>
      <c r="G26" s="158">
        <v>2180</v>
      </c>
      <c r="H26" s="166">
        <f t="shared" si="2"/>
        <v>95.57211749232792</v>
      </c>
      <c r="I26" s="165">
        <f t="shared" si="3"/>
        <v>-101</v>
      </c>
      <c r="J26" s="159">
        <v>4526</v>
      </c>
      <c r="K26" s="159">
        <v>4740</v>
      </c>
      <c r="L26" s="166">
        <f t="shared" si="4"/>
        <v>104.72823685373397</v>
      </c>
      <c r="M26" s="165">
        <f t="shared" si="5"/>
        <v>214</v>
      </c>
      <c r="N26" s="176">
        <v>121</v>
      </c>
      <c r="O26" s="162">
        <v>142</v>
      </c>
      <c r="P26" s="167">
        <f t="shared" si="6"/>
        <v>117.35537190082646</v>
      </c>
      <c r="Q26" s="29">
        <f t="shared" si="7"/>
        <v>21</v>
      </c>
      <c r="R26" s="163">
        <v>798</v>
      </c>
      <c r="S26" s="158">
        <v>805</v>
      </c>
      <c r="T26" s="167">
        <f t="shared" si="8"/>
        <v>100.87719298245614</v>
      </c>
      <c r="U26" s="165">
        <f t="shared" si="9"/>
        <v>7</v>
      </c>
      <c r="V26" s="171">
        <v>8371</v>
      </c>
      <c r="W26" s="171">
        <v>10902</v>
      </c>
      <c r="X26" s="166">
        <f t="shared" si="10"/>
        <v>130.23533628001434</v>
      </c>
      <c r="Y26" s="165">
        <f t="shared" si="11"/>
        <v>2531</v>
      </c>
      <c r="Z26" s="171">
        <v>3441</v>
      </c>
      <c r="AA26" s="171">
        <v>3057</v>
      </c>
      <c r="AB26" s="166">
        <f t="shared" si="12"/>
        <v>88.8404533565824</v>
      </c>
      <c r="AC26" s="165">
        <f t="shared" si="13"/>
        <v>-384</v>
      </c>
      <c r="AD26" s="171">
        <v>1558</v>
      </c>
      <c r="AE26" s="171">
        <v>3845</v>
      </c>
      <c r="AF26" s="166">
        <f t="shared" si="14"/>
        <v>246.79075738125803</v>
      </c>
      <c r="AG26" s="165">
        <f t="shared" si="15"/>
        <v>2287</v>
      </c>
      <c r="AH26" s="171">
        <v>29</v>
      </c>
      <c r="AI26" s="171">
        <v>169</v>
      </c>
      <c r="AJ26" s="166">
        <f>AI26/AH26*100</f>
        <v>582.7586206896551</v>
      </c>
      <c r="AK26" s="165">
        <f t="shared" si="16"/>
        <v>140</v>
      </c>
      <c r="AL26" s="171">
        <v>33</v>
      </c>
      <c r="AM26" s="171">
        <v>130</v>
      </c>
      <c r="AN26" s="166">
        <f>AM26/AL26*100</f>
        <v>393.93939393939394</v>
      </c>
      <c r="AO26" s="165">
        <f t="shared" si="17"/>
        <v>97</v>
      </c>
      <c r="AP26" s="171">
        <v>1496</v>
      </c>
      <c r="AQ26" s="171">
        <v>3546</v>
      </c>
      <c r="AR26" s="166">
        <f t="shared" si="18"/>
        <v>237.0320855614973</v>
      </c>
      <c r="AS26" s="165">
        <f t="shared" si="19"/>
        <v>2050</v>
      </c>
      <c r="AT26" s="159">
        <v>718</v>
      </c>
      <c r="AU26" s="159">
        <v>766</v>
      </c>
      <c r="AV26" s="167">
        <f t="shared" si="20"/>
        <v>106.68523676880224</v>
      </c>
      <c r="AW26" s="165">
        <f t="shared" si="21"/>
        <v>48</v>
      </c>
      <c r="AX26" s="172">
        <v>834</v>
      </c>
      <c r="AY26" s="172">
        <v>853</v>
      </c>
      <c r="AZ26" s="169">
        <f t="shared" si="33"/>
        <v>102.3</v>
      </c>
      <c r="BA26" s="168">
        <f t="shared" si="22"/>
        <v>19</v>
      </c>
      <c r="BB26" s="172">
        <v>4478</v>
      </c>
      <c r="BC26" s="172">
        <v>4820</v>
      </c>
      <c r="BD26" s="167">
        <f t="shared" si="23"/>
        <v>107.6</v>
      </c>
      <c r="BE26" s="165">
        <f t="shared" si="24"/>
        <v>342</v>
      </c>
      <c r="BF26" s="158">
        <v>900</v>
      </c>
      <c r="BG26" s="158">
        <v>895</v>
      </c>
      <c r="BH26" s="167">
        <f t="shared" si="25"/>
        <v>99.44444444444444</v>
      </c>
      <c r="BI26" s="165">
        <f t="shared" si="26"/>
        <v>-5</v>
      </c>
      <c r="BJ26" s="158">
        <v>745</v>
      </c>
      <c r="BK26" s="158">
        <v>669</v>
      </c>
      <c r="BL26" s="167">
        <f t="shared" si="27"/>
        <v>89.7986577181208</v>
      </c>
      <c r="BM26" s="165">
        <f t="shared" si="28"/>
        <v>-76</v>
      </c>
      <c r="BN26" s="159">
        <v>1686</v>
      </c>
      <c r="BO26" s="159">
        <v>1854</v>
      </c>
      <c r="BP26" s="166">
        <f t="shared" si="34"/>
        <v>110</v>
      </c>
      <c r="BQ26" s="165">
        <f t="shared" si="29"/>
        <v>168</v>
      </c>
      <c r="BR26" s="172">
        <v>41</v>
      </c>
      <c r="BS26" s="172">
        <v>125</v>
      </c>
      <c r="BT26" s="167">
        <f t="shared" si="30"/>
        <v>304.9</v>
      </c>
      <c r="BU26" s="165">
        <f t="shared" si="31"/>
        <v>84</v>
      </c>
      <c r="BV26" s="178">
        <v>2260.93</v>
      </c>
      <c r="BW26" s="174">
        <v>3903.66</v>
      </c>
      <c r="BX26" s="166">
        <f t="shared" si="36"/>
        <v>172.7</v>
      </c>
      <c r="BY26" s="165">
        <f t="shared" si="37"/>
        <v>1642.73</v>
      </c>
      <c r="BZ26" s="170">
        <f t="shared" si="39"/>
        <v>22</v>
      </c>
      <c r="CA26" s="170">
        <f t="shared" si="38"/>
        <v>7</v>
      </c>
      <c r="CB26" s="29">
        <f t="shared" si="35"/>
        <v>-15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AI6:AI7"/>
    <mergeCell ref="AJ6:AK6"/>
    <mergeCell ref="AL6:AL7"/>
    <mergeCell ref="AM6:AM7"/>
    <mergeCell ref="AN6:AO6"/>
    <mergeCell ref="AP6:AP7"/>
    <mergeCell ref="AA6:AA7"/>
    <mergeCell ref="AB6:AC6"/>
    <mergeCell ref="AD6:AD7"/>
    <mergeCell ref="AE6:AE7"/>
    <mergeCell ref="AF6:AG6"/>
    <mergeCell ref="AH6:AH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G6:G7"/>
    <mergeCell ref="H6:I6"/>
    <mergeCell ref="J6:J7"/>
    <mergeCell ref="K6:K7"/>
    <mergeCell ref="L6:M6"/>
    <mergeCell ref="N6:N7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BN3:BQ5"/>
    <mergeCell ref="BR3:BU5"/>
    <mergeCell ref="V3:Y5"/>
    <mergeCell ref="Z3:AC3"/>
    <mergeCell ref="AD3:AG5"/>
    <mergeCell ref="AH3:AS3"/>
    <mergeCell ref="AT3:AW5"/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2018-01-24T14:36:06Z</cp:lastPrinted>
  <dcterms:created xsi:type="dcterms:W3CDTF">2017-11-17T08:56:41Z</dcterms:created>
  <dcterms:modified xsi:type="dcterms:W3CDTF">2018-01-28T09:15:40Z</dcterms:modified>
  <cp:category/>
  <cp:version/>
  <cp:contentType/>
  <cp:contentStatus/>
</cp:coreProperties>
</file>