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7665" tabRatio="573" activeTab="5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'2'!$B$1:$F$25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<sst xmlns="http://schemas.openxmlformats.org/spreadsheetml/2006/main" count="253" uniqueCount="129">
  <si>
    <t>Показник</t>
  </si>
  <si>
    <t>2016 р.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</si>
  <si>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</si>
  <si>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</si>
  <si>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</si>
  <si>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</si>
  <si>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</si>
  <si>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</si>
  <si>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</si>
  <si>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</si>
  <si>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</si>
  <si>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</si>
  <si>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</si>
  <si>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</si>
  <si>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</si>
  <si>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</si>
  <si>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</si>
  <si>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з них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</si>
  <si>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</si>
  <si>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</si>
  <si>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</si>
  <si>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</si>
  <si>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</si>
  <si>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</si>
  <si>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Кількість претендентів на 1 вакансію, осіб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</si>
  <si>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</si>
  <si>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студенти вищих навчальних закладів (ВНЗ)</t>
  </si>
  <si>
    <t>учні професійно-технічних навчальних закладів (ПТНЗ)</t>
  </si>
  <si>
    <t>учні загальноосвітніх шкіл (ЗОШ)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</si>
  <si>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</si>
  <si>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</si>
  <si>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</si>
  <si>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</si>
  <si>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</si>
  <si>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</si>
  <si>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</si>
  <si>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</si>
  <si>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</si>
  <si>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</si>
  <si>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</si>
  <si>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</si>
  <si>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</si>
  <si>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</si>
  <si>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</si>
  <si>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</si>
  <si>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</si>
  <si>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</si>
  <si>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</si>
  <si>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</si>
  <si>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</si>
  <si>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</si>
  <si>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</si>
  <si>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</si>
  <si>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</si>
  <si>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</si>
  <si>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</si>
  <si>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</si>
  <si>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</si>
  <si>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</si>
  <si>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</si>
  <si>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</si>
  <si>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</si>
  <si>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</si>
  <si>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</si>
  <si>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</si>
  <si>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</si>
  <si>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</si>
  <si>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</si>
  <si>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</si>
  <si>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</si>
  <si>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</si>
  <si>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</si>
  <si>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</si>
  <si>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Усього мали статус безробітного протягом періоду, осіб</t>
  </si>
  <si>
    <t>з них отримали статус безробітного протягом звітного періоду, осіб</t>
  </si>
  <si>
    <t xml:space="preserve"> Працевлаштовано з компенсацією витрат роботодавцю єдиного внеску, осіб</t>
  </si>
  <si>
    <t>Інформація щодо запланованого масового вивільнення працівників                                                                                             за 2016-2017 рр.</t>
  </si>
  <si>
    <t>за 2016-2017 рр.</t>
  </si>
  <si>
    <t>Станом на 1 січня</t>
  </si>
  <si>
    <t>Середній розмір допомоги по безробіттю,                                      у грудні, грн.</t>
  </si>
  <si>
    <t>2018 р.</t>
  </si>
  <si>
    <t>у 2016 - 2017 рр.</t>
  </si>
  <si>
    <t>Середній розмір допомоги по безробіттю у грудні, грн.</t>
  </si>
  <si>
    <t>Економічна активність населення у середньому за 9 місяців 2016 - 2017 рр.                                                                                                                                                          по Івано-Франківській області</t>
  </si>
  <si>
    <t>9 місяців 2016 р.</t>
  </si>
  <si>
    <t>9 місяців 2017 р.</t>
  </si>
  <si>
    <r>
      <t>Безробітне населення (за методологією МОП)</t>
    </r>
    <r>
      <rPr>
        <sz val="14"/>
        <rFont val="Times New Roman"/>
        <family val="1"/>
      </rPr>
      <t>, тис.осіб</t>
    </r>
  </si>
  <si>
    <t>Рівень зайнятості населення, %</t>
  </si>
  <si>
    <t xml:space="preserve">Рівень безробіття (за методологією МОП), % 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</si>
  <si>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</si>
  <si>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</si>
  <si>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</si>
  <si>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</si>
  <si>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</si>
  <si>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</si>
  <si>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</si>
  <si>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</si>
  <si>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</si>
  <si>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</si>
  <si>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</si>
  <si>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</si>
  <si>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</si>
  <si>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</si>
  <si>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</si>
  <si>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</si>
  <si>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</si>
  <si>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</si>
  <si>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Діяльність служби зайнятості Івано-Франківської області</t>
  </si>
  <si>
    <t>Отримали роботу (у т.ч. до набуття статусу безробітного),  осіб</t>
  </si>
  <si>
    <t>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</si>
  <si>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</si>
  <si>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</si>
  <si>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</si>
  <si>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</si>
  <si>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</si>
  <si>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Мали статус безробітного, осіб</t>
  </si>
  <si>
    <t>Отримували допомогу по безробіттю,  осіб</t>
  </si>
  <si>
    <t>Інформація про вакансії, отримані з інших джерел, одиниць</t>
  </si>
  <si>
    <t>з них працевлаштовано до набуття статусу, осіб</t>
  </si>
  <si>
    <t>Працевлаштовано з компенсацією витрат роботодавцю єдиного внеску, осіб</t>
  </si>
  <si>
    <t xml:space="preserve"> + (-)                            осіб</t>
  </si>
  <si>
    <t xml:space="preserve"> + 1,5 в.п.</t>
  </si>
  <si>
    <t xml:space="preserve"> + (-)                       осіб</t>
  </si>
  <si>
    <t>Кількість вакансій по формі 3-ПН, одиниць</t>
  </si>
  <si>
    <t xml:space="preserve"> - 12 осіб</t>
  </si>
  <si>
    <t xml:space="preserve">  + 229 грн.</t>
  </si>
  <si>
    <t>1 462 грн.</t>
  </si>
  <si>
    <t xml:space="preserve">Надання послуг службою зайнятості Івано-Франківської області </t>
  </si>
  <si>
    <t>-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</si>
</sst>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14" borderId="0" applyNumberFormat="0" applyBorder="0" applyAlignment="0" applyProtection="0"/>
    <xf numFmtId="0" fontId="40" fillId="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40" fillId="23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24" borderId="0" applyNumberFormat="0" applyBorder="0" applyAlignment="0" applyProtection="0"/>
    <xf numFmtId="0" fontId="49" fillId="35" borderId="0" applyNumberFormat="0" applyBorder="0" applyAlignment="0" applyProtection="0"/>
    <xf numFmtId="0" fontId="43" fillId="15" borderId="1" applyNumberFormat="0" applyAlignment="0" applyProtection="0"/>
    <xf numFmtId="0" fontId="47" fillId="32" borderId="2" applyNumberFormat="0" applyAlignment="0" applyProtection="0"/>
    <xf numFmtId="0" fontId="50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1" fillId="3" borderId="1" applyNumberFormat="0" applyAlignment="0" applyProtection="0"/>
    <xf numFmtId="0" fontId="51" fillId="0" borderId="6" applyNumberFormat="0" applyFill="0" applyAlignment="0" applyProtection="0"/>
    <xf numFmtId="0" fontId="48" fillId="16" borderId="0" applyNumberFormat="0" applyBorder="0" applyAlignment="0" applyProtection="0"/>
    <xf numFmtId="0" fontId="1" fillId="5" borderId="7" applyNumberFormat="0" applyFont="0" applyAlignment="0" applyProtection="0"/>
    <xf numFmtId="0" fontId="42" fillId="15" borderId="8" applyNumberFormat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42" borderId="9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43" borderId="0" applyNumberFormat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67" fillId="0" borderId="13" applyNumberFormat="0" applyFill="0" applyAlignment="0" applyProtection="0"/>
    <xf numFmtId="0" fontId="68" fillId="44" borderId="14" applyNumberFormat="0" applyAlignment="0" applyProtection="0"/>
    <xf numFmtId="0" fontId="69" fillId="0" borderId="0" applyNumberFormat="0" applyFill="0" applyBorder="0" applyAlignment="0" applyProtection="0"/>
    <xf numFmtId="0" fontId="70" fillId="45" borderId="9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7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72" fillId="0" borderId="15" applyNumberFormat="0" applyFill="0" applyAlignment="0" applyProtection="0"/>
    <xf numFmtId="0" fontId="73" fillId="46" borderId="0" applyNumberFormat="0" applyBorder="0" applyAlignment="0" applyProtection="0"/>
    <xf numFmtId="0" fontId="0" fillId="47" borderId="16" applyNumberFormat="0" applyFont="0" applyAlignment="0" applyProtection="0"/>
    <xf numFmtId="0" fontId="74" fillId="45" borderId="17" applyNumberFormat="0" applyAlignment="0" applyProtection="0"/>
    <xf numFmtId="0" fontId="75" fillId="48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0" xfId="99">
      <alignment/>
      <protection/>
    </xf>
    <xf numFmtId="0" fontId="2" fillId="49" borderId="0" xfId="99" applyFill="1">
      <alignment/>
      <protection/>
    </xf>
    <xf numFmtId="0" fontId="8" fillId="0" borderId="0" xfId="99" applyFont="1" applyAlignment="1">
      <alignment vertical="center"/>
      <protection/>
    </xf>
    <xf numFmtId="0" fontId="2" fillId="0" borderId="0" xfId="99" applyFont="1" applyAlignment="1">
      <alignment horizontal="left" vertical="center"/>
      <protection/>
    </xf>
    <xf numFmtId="0" fontId="2" fillId="0" borderId="0" xfId="99" applyAlignment="1">
      <alignment horizontal="center" vertical="center"/>
      <protection/>
    </xf>
    <xf numFmtId="0" fontId="2" fillId="0" borderId="0" xfId="99" applyFill="1">
      <alignment/>
      <protection/>
    </xf>
    <xf numFmtId="3" fontId="2" fillId="0" borderId="0" xfId="99" applyNumberFormat="1">
      <alignment/>
      <protection/>
    </xf>
    <xf numFmtId="0" fontId="2" fillId="50" borderId="0" xfId="99" applyFill="1">
      <alignment/>
      <protection/>
    </xf>
    <xf numFmtId="0" fontId="9" fillId="0" borderId="0" xfId="99" applyFont="1">
      <alignment/>
      <protection/>
    </xf>
    <xf numFmtId="0" fontId="2" fillId="0" borderId="0" xfId="99" applyBorder="1">
      <alignment/>
      <protection/>
    </xf>
    <xf numFmtId="1" fontId="8" fillId="0" borderId="0" xfId="102" applyNumberFormat="1" applyFont="1" applyFill="1" applyProtection="1">
      <alignment/>
      <protection locked="0"/>
    </xf>
    <xf numFmtId="1" fontId="3" fillId="0" borderId="0" xfId="102" applyNumberFormat="1" applyFont="1" applyFill="1" applyAlignment="1" applyProtection="1">
      <alignment/>
      <protection locked="0"/>
    </xf>
    <xf numFmtId="1" fontId="12" fillId="0" borderId="0" xfId="102" applyNumberFormat="1" applyFont="1" applyFill="1" applyAlignment="1" applyProtection="1">
      <alignment horizontal="center"/>
      <protection locked="0"/>
    </xf>
    <xf numFmtId="1" fontId="2" fillId="0" borderId="0" xfId="102" applyNumberFormat="1" applyFont="1" applyFill="1" applyProtection="1">
      <alignment/>
      <protection locked="0"/>
    </xf>
    <xf numFmtId="1" fontId="2" fillId="0" borderId="0" xfId="102" applyNumberFormat="1" applyFont="1" applyFill="1" applyAlignment="1" applyProtection="1">
      <alignment/>
      <protection locked="0"/>
    </xf>
    <xf numFmtId="1" fontId="7" fillId="0" borderId="0" xfId="102" applyNumberFormat="1" applyFont="1" applyFill="1" applyAlignment="1" applyProtection="1">
      <alignment horizontal="right"/>
      <protection locked="0"/>
    </xf>
    <xf numFmtId="1" fontId="5" fillId="0" borderId="0" xfId="102" applyNumberFormat="1" applyFont="1" applyFill="1" applyProtection="1">
      <alignment/>
      <protection locked="0"/>
    </xf>
    <xf numFmtId="1" fontId="3" fillId="0" borderId="18" xfId="102" applyNumberFormat="1" applyFont="1" applyFill="1" applyBorder="1" applyAlignment="1" applyProtection="1">
      <alignment/>
      <protection locked="0"/>
    </xf>
    <xf numFmtId="1" fontId="12" fillId="0" borderId="0" xfId="102" applyNumberFormat="1" applyFont="1" applyFill="1" applyBorder="1" applyAlignment="1" applyProtection="1">
      <alignment horizontal="center"/>
      <protection locked="0"/>
    </xf>
    <xf numFmtId="1" fontId="2" fillId="0" borderId="0" xfId="102" applyNumberFormat="1" applyFont="1" applyFill="1" applyBorder="1" applyProtection="1">
      <alignment/>
      <protection locked="0"/>
    </xf>
    <xf numFmtId="1" fontId="13" fillId="0" borderId="0" xfId="102" applyNumberFormat="1" applyFont="1" applyFill="1" applyBorder="1" applyAlignment="1" applyProtection="1">
      <alignment horizontal="center" vertical="center" wrapText="1"/>
      <protection/>
    </xf>
    <xf numFmtId="1" fontId="2" fillId="0" borderId="0" xfId="102" applyNumberFormat="1" applyFont="1" applyFill="1" applyBorder="1" applyAlignment="1" applyProtection="1">
      <alignment horizontal="center" vertical="center"/>
      <protection locked="0"/>
    </xf>
    <xf numFmtId="1" fontId="15" fillId="0" borderId="19" xfId="102" applyNumberFormat="1" applyFont="1" applyFill="1" applyBorder="1" applyAlignment="1" applyProtection="1">
      <alignment horizontal="center" vertical="center" wrapText="1"/>
      <protection/>
    </xf>
    <xf numFmtId="1" fontId="12" fillId="0" borderId="19" xfId="102" applyNumberFormat="1" applyFont="1" applyFill="1" applyBorder="1" applyAlignment="1" applyProtection="1">
      <alignment horizontal="center" vertical="center" wrapText="1"/>
      <protection/>
    </xf>
    <xf numFmtId="1" fontId="14" fillId="0" borderId="19" xfId="102" applyNumberFormat="1" applyFont="1" applyFill="1" applyBorder="1" applyAlignment="1" applyProtection="1">
      <alignment horizontal="center" vertical="center" wrapText="1"/>
      <protection/>
    </xf>
    <xf numFmtId="1" fontId="15" fillId="0" borderId="0" xfId="102" applyNumberFormat="1" applyFont="1" applyFill="1" applyProtection="1">
      <alignment/>
      <protection locked="0"/>
    </xf>
    <xf numFmtId="1" fontId="2" fillId="0" borderId="19" xfId="102" applyNumberFormat="1" applyFont="1" applyFill="1" applyBorder="1" applyAlignment="1" applyProtection="1">
      <alignment horizontal="center"/>
      <protection/>
    </xf>
    <xf numFmtId="1" fontId="2" fillId="0" borderId="0" xfId="102" applyNumberFormat="1" applyFont="1" applyFill="1" applyBorder="1" applyAlignment="1" applyProtection="1">
      <alignment horizontal="center"/>
      <protection/>
    </xf>
    <xf numFmtId="1" fontId="4" fillId="0" borderId="19" xfId="102" applyNumberFormat="1" applyFont="1" applyFill="1" applyBorder="1" applyAlignment="1" applyProtection="1">
      <alignment horizontal="center" vertical="center"/>
      <protection locked="0"/>
    </xf>
    <xf numFmtId="173" fontId="13" fillId="0" borderId="0" xfId="102" applyNumberFormat="1" applyFont="1" applyFill="1" applyAlignment="1" applyProtection="1">
      <alignment vertical="center"/>
      <protection locked="0"/>
    </xf>
    <xf numFmtId="1" fontId="13" fillId="0" borderId="0" xfId="102" applyNumberFormat="1" applyFont="1" applyFill="1" applyAlignment="1" applyProtection="1">
      <alignment vertical="center"/>
      <protection locked="0"/>
    </xf>
    <xf numFmtId="1" fontId="2" fillId="0" borderId="0" xfId="102" applyNumberFormat="1" applyFont="1" applyFill="1" applyBorder="1" applyAlignment="1" applyProtection="1">
      <alignment vertical="center"/>
      <protection locked="0"/>
    </xf>
    <xf numFmtId="1" fontId="17" fillId="0" borderId="0" xfId="102" applyNumberFormat="1" applyFont="1" applyFill="1" applyBorder="1" applyProtection="1">
      <alignment/>
      <protection locked="0"/>
    </xf>
    <xf numFmtId="173" fontId="17" fillId="0" borderId="0" xfId="102" applyNumberFormat="1" applyFont="1" applyFill="1" applyBorder="1" applyProtection="1">
      <alignment/>
      <protection locked="0"/>
    </xf>
    <xf numFmtId="1" fontId="18" fillId="0" borderId="0" xfId="102" applyNumberFormat="1" applyFont="1" applyFill="1" applyBorder="1" applyProtection="1">
      <alignment/>
      <protection locked="0"/>
    </xf>
    <xf numFmtId="3" fontId="18" fillId="0" borderId="0" xfId="102" applyNumberFormat="1" applyFont="1" applyFill="1" applyBorder="1" applyProtection="1">
      <alignment/>
      <protection locked="0"/>
    </xf>
    <xf numFmtId="3" fontId="17" fillId="0" borderId="0" xfId="102" applyNumberFormat="1" applyFont="1" applyFill="1" applyBorder="1" applyProtection="1">
      <alignment/>
      <protection locked="0"/>
    </xf>
    <xf numFmtId="0" fontId="6" fillId="0" borderId="19" xfId="100" applyFont="1" applyFill="1" applyBorder="1" applyAlignment="1">
      <alignment horizontal="center" vertical="center"/>
      <protection/>
    </xf>
    <xf numFmtId="0" fontId="21" fillId="0" borderId="0" xfId="108" applyFont="1" applyFill="1">
      <alignment/>
      <protection/>
    </xf>
    <xf numFmtId="0" fontId="23" fillId="0" borderId="0" xfId="108" applyFont="1" applyFill="1" applyBorder="1" applyAlignment="1">
      <alignment horizontal="center"/>
      <protection/>
    </xf>
    <xf numFmtId="0" fontId="23" fillId="0" borderId="0" xfId="108" applyFont="1" applyFill="1">
      <alignment/>
      <protection/>
    </xf>
    <xf numFmtId="0" fontId="25" fillId="0" borderId="0" xfId="108" applyFont="1" applyFill="1" applyAlignment="1">
      <alignment vertical="center"/>
      <protection/>
    </xf>
    <xf numFmtId="1" fontId="26" fillId="0" borderId="0" xfId="108" applyNumberFormat="1" applyFont="1" applyFill="1">
      <alignment/>
      <protection/>
    </xf>
    <xf numFmtId="0" fontId="26" fillId="0" borderId="0" xfId="108" applyFont="1" applyFill="1">
      <alignment/>
      <protection/>
    </xf>
    <xf numFmtId="0" fontId="25" fillId="0" borderId="0" xfId="108" applyFont="1" applyFill="1" applyAlignment="1">
      <alignment vertical="center" wrapText="1"/>
      <protection/>
    </xf>
    <xf numFmtId="0" fontId="26" fillId="0" borderId="0" xfId="108" applyFont="1" applyFill="1" applyAlignment="1">
      <alignment vertical="center"/>
      <protection/>
    </xf>
    <xf numFmtId="0" fontId="26" fillId="0" borderId="0" xfId="108" applyFont="1" applyFill="1" applyAlignment="1">
      <alignment horizontal="center"/>
      <protection/>
    </xf>
    <xf numFmtId="0" fontId="26" fillId="0" borderId="0" xfId="108" applyFont="1" applyFill="1" applyAlignment="1">
      <alignment wrapText="1"/>
      <protection/>
    </xf>
    <xf numFmtId="3" fontId="24" fillId="0" borderId="19" xfId="108" applyNumberFormat="1" applyFont="1" applyFill="1" applyBorder="1" applyAlignment="1">
      <alignment horizontal="center" vertical="center"/>
      <protection/>
    </xf>
    <xf numFmtId="0" fontId="23" fillId="0" borderId="0" xfId="108" applyFont="1" applyFill="1" applyAlignment="1">
      <alignment vertical="center"/>
      <protection/>
    </xf>
    <xf numFmtId="3" fontId="30" fillId="0" borderId="0" xfId="108" applyNumberFormat="1" applyFont="1" applyFill="1" applyAlignment="1">
      <alignment horizontal="center" vertical="center"/>
      <protection/>
    </xf>
    <xf numFmtId="3" fontId="29" fillId="0" borderId="19" xfId="108" applyNumberFormat="1" applyFont="1" applyFill="1" applyBorder="1" applyAlignment="1">
      <alignment horizontal="center" vertical="center" wrapText="1"/>
      <protection/>
    </xf>
    <xf numFmtId="3" fontId="29" fillId="0" borderId="19" xfId="108" applyNumberFormat="1" applyFont="1" applyFill="1" applyBorder="1" applyAlignment="1">
      <alignment horizontal="center" vertical="center"/>
      <protection/>
    </xf>
    <xf numFmtId="3" fontId="26" fillId="0" borderId="0" xfId="108" applyNumberFormat="1" applyFont="1" applyFill="1">
      <alignment/>
      <protection/>
    </xf>
    <xf numFmtId="173" fontId="26" fillId="0" borderId="0" xfId="108" applyNumberFormat="1" applyFont="1" applyFill="1">
      <alignment/>
      <protection/>
    </xf>
    <xf numFmtId="0" fontId="6" fillId="0" borderId="19" xfId="100" applyFont="1" applyFill="1" applyBorder="1" applyAlignment="1">
      <alignment horizontal="center" vertical="center" wrapText="1"/>
      <protection/>
    </xf>
    <xf numFmtId="173" fontId="6" fillId="0" borderId="19" xfId="100" applyNumberFormat="1" applyFont="1" applyFill="1" applyBorder="1" applyAlignment="1">
      <alignment horizontal="center" vertical="center"/>
      <protection/>
    </xf>
    <xf numFmtId="172" fontId="6" fillId="0" borderId="19" xfId="100" applyNumberFormat="1" applyFont="1" applyFill="1" applyBorder="1" applyAlignment="1">
      <alignment horizontal="center" vertical="center"/>
      <protection/>
    </xf>
    <xf numFmtId="3" fontId="4" fillId="0" borderId="19" xfId="100" applyNumberFormat="1" applyFont="1" applyFill="1" applyBorder="1" applyAlignment="1">
      <alignment horizontal="center" vertical="center" wrapText="1"/>
      <protection/>
    </xf>
    <xf numFmtId="49" fontId="6" fillId="0" borderId="19" xfId="100" applyNumberFormat="1" applyFont="1" applyFill="1" applyBorder="1" applyAlignment="1">
      <alignment horizontal="center" vertical="center"/>
      <protection/>
    </xf>
    <xf numFmtId="1" fontId="4" fillId="0" borderId="19" xfId="100" applyNumberFormat="1" applyFont="1" applyFill="1" applyBorder="1" applyAlignment="1">
      <alignment horizontal="center" vertical="center" wrapText="1"/>
      <protection/>
    </xf>
    <xf numFmtId="173" fontId="6" fillId="0" borderId="20" xfId="100" applyNumberFormat="1" applyFont="1" applyFill="1" applyBorder="1" applyAlignment="1">
      <alignment horizontal="center" vertical="center"/>
      <protection/>
    </xf>
    <xf numFmtId="172" fontId="10" fillId="0" borderId="20" xfId="100" applyNumberFormat="1" applyFont="1" applyFill="1" applyBorder="1" applyAlignment="1">
      <alignment horizontal="center" vertical="center" wrapText="1"/>
      <protection/>
    </xf>
    <xf numFmtId="173" fontId="13" fillId="0" borderId="20" xfId="100" applyNumberFormat="1" applyFont="1" applyFill="1" applyBorder="1" applyAlignment="1">
      <alignment horizontal="center" vertical="center"/>
      <protection/>
    </xf>
    <xf numFmtId="173" fontId="6" fillId="0" borderId="21" xfId="100" applyNumberFormat="1" applyFont="1" applyFill="1" applyBorder="1" applyAlignment="1">
      <alignment horizontal="center" vertical="center"/>
      <protection/>
    </xf>
    <xf numFmtId="3" fontId="4" fillId="0" borderId="19" xfId="101" applyNumberFormat="1" applyFont="1" applyFill="1" applyBorder="1" applyAlignment="1">
      <alignment horizontal="center" vertical="center" wrapText="1"/>
      <protection/>
    </xf>
    <xf numFmtId="0" fontId="6" fillId="0" borderId="19" xfId="100" applyFont="1" applyFill="1" applyBorder="1" applyAlignment="1">
      <alignment horizontal="center" vertical="top" wrapText="1"/>
      <protection/>
    </xf>
    <xf numFmtId="0" fontId="4" fillId="0" borderId="19" xfId="100" applyFont="1" applyFill="1" applyBorder="1" applyAlignment="1">
      <alignment horizontal="left" vertical="center" wrapText="1"/>
      <protection/>
    </xf>
    <xf numFmtId="0" fontId="4" fillId="0" borderId="20" xfId="100" applyFont="1" applyFill="1" applyBorder="1" applyAlignment="1">
      <alignment horizontal="left" vertical="center" wrapText="1"/>
      <protection/>
    </xf>
    <xf numFmtId="0" fontId="10" fillId="0" borderId="19" xfId="100" applyFont="1" applyFill="1" applyBorder="1" applyAlignment="1">
      <alignment horizontal="left" vertical="center" wrapText="1"/>
      <protection/>
    </xf>
    <xf numFmtId="0" fontId="10" fillId="0" borderId="20" xfId="100" applyFont="1" applyFill="1" applyBorder="1" applyAlignment="1">
      <alignment horizontal="left" vertical="center" wrapText="1"/>
      <protection/>
    </xf>
    <xf numFmtId="0" fontId="78" fillId="0" borderId="19" xfId="88" applyFont="1" applyFill="1" applyBorder="1" applyAlignment="1">
      <alignment horizontal="left" vertical="center" wrapText="1"/>
      <protection/>
    </xf>
    <xf numFmtId="0" fontId="34" fillId="0" borderId="0" xfId="98" applyFont="1">
      <alignment/>
      <protection/>
    </xf>
    <xf numFmtId="0" fontId="26" fillId="0" borderId="0" xfId="98" applyFont="1">
      <alignment/>
      <protection/>
    </xf>
    <xf numFmtId="0" fontId="23" fillId="0" borderId="0" xfId="98" applyFont="1" applyBorder="1" applyAlignment="1">
      <alignment horizontal="left" vertical="top" wrapText="1"/>
      <protection/>
    </xf>
    <xf numFmtId="0" fontId="34" fillId="0" borderId="0" xfId="98" applyFont="1" applyFill="1">
      <alignment/>
      <protection/>
    </xf>
    <xf numFmtId="0" fontId="23" fillId="0" borderId="0" xfId="98" applyFont="1">
      <alignment/>
      <protection/>
    </xf>
    <xf numFmtId="0" fontId="23" fillId="0" borderId="0" xfId="98" applyFont="1" applyBorder="1">
      <alignment/>
      <protection/>
    </xf>
    <xf numFmtId="0" fontId="34" fillId="0" borderId="0" xfId="98" applyFont="1">
      <alignment/>
      <protection/>
    </xf>
    <xf numFmtId="0" fontId="34" fillId="0" borderId="0" xfId="98" applyFont="1" applyBorder="1">
      <alignment/>
      <protection/>
    </xf>
    <xf numFmtId="0" fontId="2" fillId="0" borderId="0" xfId="105" applyFont="1" applyAlignment="1">
      <alignment vertical="top"/>
      <protection/>
    </xf>
    <xf numFmtId="0" fontId="36" fillId="0" borderId="0" xfId="98" applyFont="1" applyAlignment="1">
      <alignment vertical="top"/>
      <protection/>
    </xf>
    <xf numFmtId="0" fontId="2" fillId="0" borderId="0" xfId="105" applyFont="1" applyFill="1" applyAlignment="1">
      <alignment vertical="top"/>
      <protection/>
    </xf>
    <xf numFmtId="0" fontId="31" fillId="0" borderId="0" xfId="105" applyFont="1" applyFill="1" applyAlignment="1">
      <alignment horizontal="center" vertical="top" wrapText="1"/>
      <protection/>
    </xf>
    <xf numFmtId="0" fontId="36" fillId="0" borderId="0" xfId="105" applyFont="1" applyFill="1" applyAlignment="1">
      <alignment horizontal="right" vertical="center"/>
      <protection/>
    </xf>
    <xf numFmtId="0" fontId="32" fillId="0" borderId="0" xfId="105" applyFont="1" applyFill="1" applyAlignment="1">
      <alignment horizontal="center" vertical="top" wrapText="1"/>
      <protection/>
    </xf>
    <xf numFmtId="0" fontId="32" fillId="0" borderId="19" xfId="105" applyFont="1" applyBorder="1" applyAlignment="1">
      <alignment horizontal="center" vertical="center" wrapText="1"/>
      <protection/>
    </xf>
    <xf numFmtId="0" fontId="5" fillId="0" borderId="19" xfId="105" applyFont="1" applyFill="1" applyBorder="1" applyAlignment="1">
      <alignment horizontal="center" vertical="center" wrapText="1"/>
      <protection/>
    </xf>
    <xf numFmtId="0" fontId="13" fillId="0" borderId="0" xfId="105" applyFont="1" applyAlignment="1">
      <alignment horizontal="center" vertical="center"/>
      <protection/>
    </xf>
    <xf numFmtId="0" fontId="13" fillId="0" borderId="19" xfId="105" applyFont="1" applyFill="1" applyBorder="1" applyAlignment="1">
      <alignment horizontal="center" vertical="center" wrapText="1"/>
      <protection/>
    </xf>
    <xf numFmtId="0" fontId="13" fillId="0" borderId="19" xfId="105" applyFont="1" applyBorder="1" applyAlignment="1">
      <alignment horizontal="center" vertical="center" wrapText="1"/>
      <protection/>
    </xf>
    <xf numFmtId="0" fontId="13" fillId="0" borderId="19" xfId="105" applyNumberFormat="1" applyFont="1" applyBorder="1" applyAlignment="1">
      <alignment horizontal="center" vertical="center" wrapText="1"/>
      <protection/>
    </xf>
    <xf numFmtId="0" fontId="2" fillId="0" borderId="0" xfId="105" applyFont="1" applyAlignment="1">
      <alignment vertical="center"/>
      <protection/>
    </xf>
    <xf numFmtId="3" fontId="5" fillId="0" borderId="19" xfId="98" applyNumberFormat="1" applyFont="1" applyBorder="1" applyAlignment="1">
      <alignment horizontal="center" vertical="center"/>
      <protection/>
    </xf>
    <xf numFmtId="172" fontId="5" fillId="0" borderId="19" xfId="98" applyNumberFormat="1" applyFont="1" applyBorder="1" applyAlignment="1">
      <alignment horizontal="center" vertical="center"/>
      <protection/>
    </xf>
    <xf numFmtId="3" fontId="2" fillId="0" borderId="0" xfId="105" applyNumberFormat="1" applyFont="1" applyAlignment="1">
      <alignment vertical="center"/>
      <protection/>
    </xf>
    <xf numFmtId="0" fontId="19" fillId="0" borderId="0" xfId="105" applyFont="1" applyAlignment="1">
      <alignment horizontal="center" vertical="center"/>
      <protection/>
    </xf>
    <xf numFmtId="3" fontId="19" fillId="0" borderId="19" xfId="98" applyNumberFormat="1" applyFont="1" applyBorder="1" applyAlignment="1">
      <alignment horizontal="center" vertical="center"/>
      <protection/>
    </xf>
    <xf numFmtId="172" fontId="19" fillId="0" borderId="19" xfId="98" applyNumberFormat="1" applyFont="1" applyBorder="1" applyAlignment="1">
      <alignment horizontal="center" vertical="center"/>
      <protection/>
    </xf>
    <xf numFmtId="173" fontId="19" fillId="0" borderId="0" xfId="105" applyNumberFormat="1" applyFont="1" applyAlignment="1">
      <alignment horizontal="center" vertical="center"/>
      <protection/>
    </xf>
    <xf numFmtId="172" fontId="2" fillId="0" borderId="0" xfId="105" applyNumberFormat="1" applyFont="1" applyAlignment="1">
      <alignment vertical="center"/>
      <protection/>
    </xf>
    <xf numFmtId="173" fontId="19" fillId="51" borderId="0" xfId="105" applyNumberFormat="1" applyFont="1" applyFill="1" applyAlignment="1">
      <alignment horizontal="center" vertical="center"/>
      <protection/>
    </xf>
    <xf numFmtId="172" fontId="19" fillId="0" borderId="19" xfId="98" applyNumberFormat="1" applyFont="1" applyFill="1" applyBorder="1" applyAlignment="1">
      <alignment horizontal="center" vertical="center"/>
      <protection/>
    </xf>
    <xf numFmtId="0" fontId="2" fillId="0" borderId="0" xfId="105" applyFont="1">
      <alignment/>
      <protection/>
    </xf>
    <xf numFmtId="0" fontId="28" fillId="0" borderId="0" xfId="108" applyFont="1" applyFill="1" applyAlignment="1">
      <alignment horizontal="center"/>
      <protection/>
    </xf>
    <xf numFmtId="0" fontId="24" fillId="0" borderId="19" xfId="108" applyFont="1" applyFill="1" applyBorder="1" applyAlignment="1">
      <alignment horizontal="center" vertical="center" wrapText="1"/>
      <protection/>
    </xf>
    <xf numFmtId="0" fontId="21" fillId="0" borderId="0" xfId="108" applyFont="1" applyFill="1" applyAlignment="1">
      <alignment vertical="center" wrapText="1"/>
      <protection/>
    </xf>
    <xf numFmtId="0" fontId="25" fillId="0" borderId="0" xfId="108" applyFont="1" applyFill="1" applyAlignment="1">
      <alignment horizontal="center" vertical="top" wrapText="1"/>
      <protection/>
    </xf>
    <xf numFmtId="0" fontId="20" fillId="0" borderId="19" xfId="108" applyFont="1" applyFill="1" applyBorder="1" applyAlignment="1">
      <alignment horizontal="center" vertical="center" wrapText="1"/>
      <protection/>
    </xf>
    <xf numFmtId="0" fontId="20" fillId="0" borderId="22" xfId="108" applyFont="1" applyFill="1" applyBorder="1" applyAlignment="1">
      <alignment horizontal="center" vertical="center" wrapText="1"/>
      <protection/>
    </xf>
    <xf numFmtId="0" fontId="24" fillId="0" borderId="23" xfId="108" applyFont="1" applyFill="1" applyBorder="1" applyAlignment="1">
      <alignment horizontal="center" vertical="center" wrapText="1"/>
      <protection/>
    </xf>
    <xf numFmtId="172" fontId="24" fillId="0" borderId="22" xfId="108" applyNumberFormat="1" applyFont="1" applyFill="1" applyBorder="1" applyAlignment="1">
      <alignment horizontal="center" vertical="center"/>
      <protection/>
    </xf>
    <xf numFmtId="0" fontId="19" fillId="0" borderId="23" xfId="103" applyFont="1" applyBorder="1" applyAlignment="1">
      <alignment vertical="center" wrapText="1"/>
      <protection/>
    </xf>
    <xf numFmtId="172" fontId="29" fillId="0" borderId="22" xfId="108" applyNumberFormat="1" applyFont="1" applyFill="1" applyBorder="1" applyAlignment="1">
      <alignment horizontal="center" vertical="center"/>
      <protection/>
    </xf>
    <xf numFmtId="0" fontId="19" fillId="0" borderId="24" xfId="103" applyFont="1" applyBorder="1" applyAlignment="1">
      <alignment vertical="center" wrapText="1"/>
      <protection/>
    </xf>
    <xf numFmtId="3" fontId="29" fillId="0" borderId="25" xfId="108" applyNumberFormat="1" applyFont="1" applyFill="1" applyBorder="1" applyAlignment="1">
      <alignment horizontal="center" vertical="center" wrapText="1"/>
      <protection/>
    </xf>
    <xf numFmtId="3" fontId="29" fillId="0" borderId="25" xfId="108" applyNumberFormat="1" applyFont="1" applyFill="1" applyBorder="1" applyAlignment="1">
      <alignment horizontal="center" vertical="center"/>
      <protection/>
    </xf>
    <xf numFmtId="172" fontId="29" fillId="0" borderId="26" xfId="108" applyNumberFormat="1" applyFont="1" applyFill="1" applyBorder="1" applyAlignment="1">
      <alignment horizontal="center" vertical="center"/>
      <protection/>
    </xf>
    <xf numFmtId="14" fontId="24" fillId="0" borderId="22" xfId="87" applyNumberFormat="1" applyFont="1" applyBorder="1" applyAlignment="1">
      <alignment horizontal="center" vertical="center" wrapText="1"/>
      <protection/>
    </xf>
    <xf numFmtId="0" fontId="24" fillId="0" borderId="23" xfId="108" applyFont="1" applyFill="1" applyBorder="1" applyAlignment="1">
      <alignment horizontal="center" vertical="center" wrapText="1"/>
      <protection/>
    </xf>
    <xf numFmtId="3" fontId="24" fillId="49" borderId="19" xfId="108" applyNumberFormat="1" applyFont="1" applyFill="1" applyBorder="1" applyAlignment="1">
      <alignment horizontal="center" vertical="center"/>
      <protection/>
    </xf>
    <xf numFmtId="3" fontId="79" fillId="49" borderId="19" xfId="108" applyNumberFormat="1" applyFont="1" applyFill="1" applyBorder="1" applyAlignment="1">
      <alignment horizontal="center" vertical="center"/>
      <protection/>
    </xf>
    <xf numFmtId="3" fontId="79" fillId="49" borderId="27" xfId="108" applyNumberFormat="1" applyFont="1" applyFill="1" applyBorder="1" applyAlignment="1">
      <alignment horizontal="center" vertical="center"/>
      <protection/>
    </xf>
    <xf numFmtId="172" fontId="24" fillId="0" borderId="22" xfId="108" applyNumberFormat="1" applyFont="1" applyFill="1" applyBorder="1" applyAlignment="1">
      <alignment horizontal="center" vertical="center" wrapText="1"/>
      <protection/>
    </xf>
    <xf numFmtId="0" fontId="29" fillId="0" borderId="23" xfId="108" applyFont="1" applyFill="1" applyBorder="1" applyAlignment="1">
      <alignment horizontal="left" vertical="center" wrapText="1"/>
      <protection/>
    </xf>
    <xf numFmtId="3" fontId="38" fillId="0" borderId="19" xfId="87" applyNumberFormat="1" applyFont="1" applyBorder="1" applyAlignment="1">
      <alignment horizontal="center" vertical="center" wrapText="1"/>
      <protection/>
    </xf>
    <xf numFmtId="3" fontId="80" fillId="49" borderId="27" xfId="108" applyNumberFormat="1" applyFont="1" applyFill="1" applyBorder="1" applyAlignment="1">
      <alignment horizontal="center" vertical="center"/>
      <protection/>
    </xf>
    <xf numFmtId="172" fontId="29" fillId="0" borderId="22" xfId="108" applyNumberFormat="1" applyFont="1" applyFill="1" applyBorder="1" applyAlignment="1">
      <alignment horizontal="center" vertical="center" wrapText="1"/>
      <protection/>
    </xf>
    <xf numFmtId="0" fontId="29" fillId="0" borderId="24" xfId="108" applyFont="1" applyFill="1" applyBorder="1" applyAlignment="1">
      <alignment horizontal="left" vertical="center" wrapText="1"/>
      <protection/>
    </xf>
    <xf numFmtId="3" fontId="38" fillId="0" borderId="25" xfId="87" applyNumberFormat="1" applyFont="1" applyBorder="1" applyAlignment="1">
      <alignment horizontal="center" vertical="center" wrapText="1"/>
      <protection/>
    </xf>
    <xf numFmtId="3" fontId="80" fillId="49" borderId="28" xfId="108" applyNumberFormat="1" applyFont="1" applyFill="1" applyBorder="1" applyAlignment="1">
      <alignment horizontal="center" vertical="center"/>
      <protection/>
    </xf>
    <xf numFmtId="172" fontId="29" fillId="0" borderId="26" xfId="108" applyNumberFormat="1" applyFont="1" applyFill="1" applyBorder="1" applyAlignment="1">
      <alignment horizontal="center" vertical="center" wrapText="1"/>
      <protection/>
    </xf>
    <xf numFmtId="0" fontId="35" fillId="0" borderId="0" xfId="106" applyFont="1" applyFill="1" applyBorder="1" applyAlignment="1">
      <alignment horizontal="center" wrapText="1"/>
      <protection/>
    </xf>
    <xf numFmtId="0" fontId="26" fillId="0" borderId="19" xfId="98" applyFont="1" applyBorder="1" applyAlignment="1">
      <alignment horizontal="center" vertical="center" wrapText="1"/>
      <protection/>
    </xf>
    <xf numFmtId="0" fontId="4" fillId="0" borderId="19" xfId="107" applyFont="1" applyBorder="1" applyAlignment="1">
      <alignment horizontal="center" vertical="center" wrapText="1"/>
      <protection/>
    </xf>
    <xf numFmtId="0" fontId="5" fillId="4" borderId="19" xfId="98" applyFont="1" applyFill="1" applyBorder="1" applyAlignment="1">
      <alignment horizontal="left" vertical="center" wrapText="1"/>
      <protection/>
    </xf>
    <xf numFmtId="0" fontId="36" fillId="0" borderId="19" xfId="98" applyFont="1" applyBorder="1" applyAlignment="1">
      <alignment horizontal="left" vertical="center" wrapText="1"/>
      <protection/>
    </xf>
    <xf numFmtId="0" fontId="5" fillId="0" borderId="19" xfId="98" applyFont="1" applyFill="1" applyBorder="1" applyAlignment="1">
      <alignment horizontal="left" vertical="center" wrapText="1"/>
      <protection/>
    </xf>
    <xf numFmtId="0" fontId="36" fillId="0" borderId="19" xfId="98" applyFont="1" applyFill="1" applyBorder="1" applyAlignment="1">
      <alignment horizontal="left" vertical="center" wrapText="1"/>
      <protection/>
    </xf>
    <xf numFmtId="172" fontId="29" fillId="0" borderId="19" xfId="98" applyNumberFormat="1" applyFont="1" applyFill="1" applyBorder="1" applyAlignment="1">
      <alignment horizontal="center" vertical="center"/>
      <protection/>
    </xf>
    <xf numFmtId="172" fontId="29" fillId="0" borderId="19" xfId="98" applyNumberFormat="1" applyFont="1" applyBorder="1" applyAlignment="1">
      <alignment horizontal="center" vertical="center"/>
      <protection/>
    </xf>
    <xf numFmtId="172" fontId="39" fillId="0" borderId="19" xfId="98" applyNumberFormat="1" applyFont="1" applyFill="1" applyBorder="1" applyAlignment="1">
      <alignment horizontal="center" vertical="center"/>
      <protection/>
    </xf>
    <xf numFmtId="172" fontId="39" fillId="0" borderId="19" xfId="98" applyNumberFormat="1" applyFont="1" applyBorder="1" applyAlignment="1">
      <alignment horizontal="center" vertical="center"/>
      <protection/>
    </xf>
    <xf numFmtId="1" fontId="5" fillId="0" borderId="19" xfId="102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89" applyNumberFormat="1" applyFont="1" applyFill="1" applyBorder="1" applyAlignment="1" applyProtection="1">
      <alignment horizontal="left" vertical="center"/>
      <protection/>
    </xf>
    <xf numFmtId="0" fontId="19" fillId="0" borderId="2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3" fontId="4" fillId="0" borderId="20" xfId="100" applyNumberFormat="1" applyFont="1" applyFill="1" applyBorder="1" applyAlignment="1">
      <alignment horizontal="center" vertical="center" wrapText="1"/>
      <protection/>
    </xf>
    <xf numFmtId="1" fontId="6" fillId="0" borderId="19" xfId="100" applyNumberFormat="1" applyFont="1" applyFill="1" applyBorder="1" applyAlignment="1">
      <alignment horizontal="center" vertical="center"/>
      <protection/>
    </xf>
    <xf numFmtId="1" fontId="6" fillId="0" borderId="20" xfId="100" applyNumberFormat="1" applyFont="1" applyFill="1" applyBorder="1" applyAlignment="1">
      <alignment horizontal="center" vertical="center"/>
      <protection/>
    </xf>
    <xf numFmtId="3" fontId="4" fillId="0" borderId="20" xfId="101" applyNumberFormat="1" applyFont="1" applyFill="1" applyBorder="1" applyAlignment="1">
      <alignment horizontal="center" vertical="center" wrapText="1"/>
      <protection/>
    </xf>
    <xf numFmtId="3" fontId="13" fillId="0" borderId="20" xfId="100" applyNumberFormat="1" applyFont="1" applyFill="1" applyBorder="1" applyAlignment="1">
      <alignment horizontal="center" vertical="center"/>
      <protection/>
    </xf>
    <xf numFmtId="3" fontId="6" fillId="0" borderId="20" xfId="100" applyNumberFormat="1" applyFont="1" applyFill="1" applyBorder="1" applyAlignment="1">
      <alignment horizontal="center" vertical="center"/>
      <protection/>
    </xf>
    <xf numFmtId="1" fontId="4" fillId="0" borderId="19" xfId="101" applyNumberFormat="1" applyFont="1" applyFill="1" applyBorder="1" applyAlignment="1">
      <alignment horizontal="center" vertical="center" wrapText="1"/>
      <protection/>
    </xf>
    <xf numFmtId="1" fontId="78" fillId="0" borderId="19" xfId="100" applyNumberFormat="1" applyFont="1" applyFill="1" applyBorder="1" applyAlignment="1">
      <alignment horizontal="center" vertical="center" wrapText="1"/>
      <protection/>
    </xf>
    <xf numFmtId="1" fontId="4" fillId="0" borderId="20" xfId="100" applyNumberFormat="1" applyFont="1" applyFill="1" applyBorder="1" applyAlignment="1">
      <alignment horizontal="center" vertical="center" wrapText="1"/>
      <protection/>
    </xf>
    <xf numFmtId="1" fontId="4" fillId="0" borderId="20" xfId="101" applyNumberFormat="1" applyFont="1" applyFill="1" applyBorder="1" applyAlignment="1">
      <alignment horizontal="center" vertical="center" wrapText="1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 locked="0"/>
    </xf>
    <xf numFmtId="1" fontId="13" fillId="0" borderId="19" xfId="102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/>
    </xf>
    <xf numFmtId="1" fontId="31" fillId="0" borderId="0" xfId="102" applyNumberFormat="1" applyFont="1" applyFill="1" applyAlignment="1" applyProtection="1">
      <alignment/>
      <protection locked="0"/>
    </xf>
    <xf numFmtId="1" fontId="31" fillId="0" borderId="18" xfId="102" applyNumberFormat="1" applyFont="1" applyFill="1" applyBorder="1" applyAlignment="1" applyProtection="1">
      <alignment/>
      <protection locked="0"/>
    </xf>
    <xf numFmtId="0" fontId="13" fillId="49" borderId="19" xfId="0" applyNumberFormat="1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>
      <alignment horizontal="center" vertical="center"/>
    </xf>
    <xf numFmtId="0" fontId="13" fillId="0" borderId="19" xfId="96" applyFont="1" applyFill="1" applyBorder="1" applyAlignment="1">
      <alignment horizontal="center" vertical="center"/>
      <protection/>
    </xf>
    <xf numFmtId="3" fontId="4" fillId="0" borderId="19" xfId="102" applyNumberFormat="1" applyFont="1" applyFill="1" applyBorder="1" applyAlignment="1" applyProtection="1">
      <alignment horizontal="center" vertical="center"/>
      <protection locked="0"/>
    </xf>
    <xf numFmtId="172" fontId="4" fillId="0" borderId="19" xfId="102" applyNumberFormat="1" applyFont="1" applyFill="1" applyBorder="1" applyAlignment="1" applyProtection="1">
      <alignment horizontal="center" vertical="center"/>
      <protection locked="0"/>
    </xf>
    <xf numFmtId="173" fontId="4" fillId="0" borderId="19" xfId="102" applyNumberFormat="1" applyFont="1" applyFill="1" applyBorder="1" applyAlignment="1" applyProtection="1">
      <alignment horizontal="center" vertical="center"/>
      <protection locked="0"/>
    </xf>
    <xf numFmtId="3" fontId="4" fillId="0" borderId="19" xfId="102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102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104" applyNumberFormat="1" applyFont="1" applyFill="1" applyBorder="1" applyAlignment="1">
      <alignment horizontal="center" vertical="center" wrapText="1"/>
      <protection/>
    </xf>
    <xf numFmtId="0" fontId="81" fillId="0" borderId="19" xfId="0" applyFont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19" xfId="86" applyNumberFormat="1" applyFont="1" applyBorder="1" applyAlignment="1">
      <alignment horizontal="center" vertical="center"/>
      <protection/>
    </xf>
    <xf numFmtId="1" fontId="13" fillId="0" borderId="19" xfId="0" applyNumberFormat="1" applyFont="1" applyBorder="1" applyAlignment="1">
      <alignment horizontal="center" vertical="center" wrapText="1"/>
    </xf>
    <xf numFmtId="1" fontId="13" fillId="0" borderId="19" xfId="86" applyNumberFormat="1" applyFont="1" applyBorder="1" applyAlignment="1">
      <alignment horizontal="center" vertical="center" wrapText="1"/>
      <protection/>
    </xf>
    <xf numFmtId="1" fontId="4" fillId="0" borderId="19" xfId="86" applyNumberFormat="1" applyFont="1" applyBorder="1" applyAlignment="1">
      <alignment horizontal="center" vertical="center" wrapText="1"/>
      <protection/>
    </xf>
    <xf numFmtId="1" fontId="4" fillId="0" borderId="19" xfId="0" applyNumberFormat="1" applyFont="1" applyBorder="1" applyAlignment="1">
      <alignment horizontal="center" vertical="center" wrapText="1"/>
    </xf>
    <xf numFmtId="0" fontId="24" fillId="0" borderId="0" xfId="98" applyFont="1" applyAlignment="1">
      <alignment horizontal="center" vertical="center" wrapText="1"/>
      <protection/>
    </xf>
    <xf numFmtId="0" fontId="35" fillId="0" borderId="0" xfId="106" applyFont="1" applyFill="1" applyBorder="1" applyAlignment="1">
      <alignment horizontal="center" vertical="center" wrapText="1"/>
      <protection/>
    </xf>
    <xf numFmtId="0" fontId="31" fillId="0" borderId="0" xfId="105" applyFont="1" applyFill="1" applyAlignment="1">
      <alignment horizontal="center" vertical="top" wrapText="1"/>
      <protection/>
    </xf>
    <xf numFmtId="0" fontId="31" fillId="0" borderId="19" xfId="105" applyFont="1" applyFill="1" applyBorder="1" applyAlignment="1">
      <alignment horizontal="center" vertical="top" wrapText="1"/>
      <protection/>
    </xf>
    <xf numFmtId="49" fontId="32" fillId="0" borderId="19" xfId="105" applyNumberFormat="1" applyFont="1" applyBorder="1" applyAlignment="1">
      <alignment horizontal="center" vertical="center" wrapText="1"/>
      <protection/>
    </xf>
    <xf numFmtId="0" fontId="32" fillId="0" borderId="19" xfId="105" applyFont="1" applyBorder="1" applyAlignment="1">
      <alignment horizontal="center" vertical="center" wrapText="1"/>
      <protection/>
    </xf>
    <xf numFmtId="0" fontId="20" fillId="0" borderId="0" xfId="108" applyFont="1" applyFill="1" applyAlignment="1">
      <alignment horizontal="center" wrapText="1"/>
      <protection/>
    </xf>
    <xf numFmtId="0" fontId="22" fillId="0" borderId="0" xfId="108" applyFont="1" applyFill="1" applyAlignment="1">
      <alignment horizontal="center"/>
      <protection/>
    </xf>
    <xf numFmtId="0" fontId="23" fillId="0" borderId="30" xfId="108" applyFont="1" applyFill="1" applyBorder="1" applyAlignment="1">
      <alignment horizontal="center"/>
      <protection/>
    </xf>
    <xf numFmtId="0" fontId="23" fillId="0" borderId="31" xfId="108" applyFont="1" applyFill="1" applyBorder="1" applyAlignment="1">
      <alignment horizontal="center"/>
      <protection/>
    </xf>
    <xf numFmtId="2" fontId="24" fillId="0" borderId="32" xfId="108" applyNumberFormat="1" applyFont="1" applyFill="1" applyBorder="1" applyAlignment="1">
      <alignment horizontal="center" vertical="center" wrapText="1"/>
      <protection/>
    </xf>
    <xf numFmtId="2" fontId="24" fillId="0" borderId="19" xfId="108" applyNumberFormat="1" applyFont="1" applyFill="1" applyBorder="1" applyAlignment="1">
      <alignment horizontal="center" vertical="center" wrapText="1"/>
      <protection/>
    </xf>
    <xf numFmtId="0" fontId="24" fillId="0" borderId="32" xfId="108" applyFont="1" applyFill="1" applyBorder="1" applyAlignment="1">
      <alignment horizontal="center" vertical="center" wrapText="1"/>
      <protection/>
    </xf>
    <xf numFmtId="0" fontId="24" fillId="0" borderId="19" xfId="108" applyFont="1" applyFill="1" applyBorder="1" applyAlignment="1">
      <alignment horizontal="center" vertical="center" wrapText="1"/>
      <protection/>
    </xf>
    <xf numFmtId="14" fontId="24" fillId="0" borderId="32" xfId="87" applyNumberFormat="1" applyFont="1" applyBorder="1" applyAlignment="1">
      <alignment horizontal="center" vertical="center" wrapText="1"/>
      <protection/>
    </xf>
    <xf numFmtId="14" fontId="24" fillId="0" borderId="33" xfId="87" applyNumberFormat="1" applyFont="1" applyBorder="1" applyAlignment="1">
      <alignment horizontal="center" vertical="center" wrapText="1"/>
      <protection/>
    </xf>
    <xf numFmtId="0" fontId="27" fillId="0" borderId="0" xfId="108" applyFont="1" applyFill="1" applyAlignment="1">
      <alignment horizontal="center" wrapText="1"/>
      <protection/>
    </xf>
    <xf numFmtId="0" fontId="22" fillId="0" borderId="0" xfId="108" applyFont="1" applyFill="1" applyAlignment="1">
      <alignment horizontal="center" wrapText="1"/>
      <protection/>
    </xf>
    <xf numFmtId="0" fontId="23" fillId="0" borderId="34" xfId="108" applyFont="1" applyFill="1" applyBorder="1" applyAlignment="1">
      <alignment horizontal="center"/>
      <protection/>
    </xf>
    <xf numFmtId="0" fontId="23" fillId="0" borderId="23" xfId="108" applyFont="1" applyFill="1" applyBorder="1" applyAlignment="1">
      <alignment horizontal="center"/>
      <protection/>
    </xf>
    <xf numFmtId="0" fontId="20" fillId="0" borderId="32" xfId="108" applyFont="1" applyFill="1" applyBorder="1" applyAlignment="1">
      <alignment horizontal="center" vertical="center" wrapText="1"/>
      <protection/>
    </xf>
    <xf numFmtId="0" fontId="20" fillId="0" borderId="19" xfId="108" applyFont="1" applyFill="1" applyBorder="1" applyAlignment="1">
      <alignment horizontal="center" vertical="center" wrapText="1"/>
      <protection/>
    </xf>
    <xf numFmtId="0" fontId="20" fillId="0" borderId="33" xfId="108" applyFont="1" applyFill="1" applyBorder="1" applyAlignment="1">
      <alignment horizontal="center" vertical="center" wrapText="1"/>
      <protection/>
    </xf>
    <xf numFmtId="0" fontId="6" fillId="0" borderId="21" xfId="100" applyFont="1" applyFill="1" applyBorder="1" applyAlignment="1">
      <alignment horizontal="center" vertical="center"/>
      <protection/>
    </xf>
    <xf numFmtId="0" fontId="6" fillId="0" borderId="35" xfId="100" applyFont="1" applyFill="1" applyBorder="1" applyAlignment="1">
      <alignment horizontal="center" vertical="center"/>
      <protection/>
    </xf>
    <xf numFmtId="0" fontId="10" fillId="0" borderId="36" xfId="99" applyFont="1" applyFill="1" applyBorder="1" applyAlignment="1">
      <alignment horizontal="left" vertical="center" wrapText="1"/>
      <protection/>
    </xf>
    <xf numFmtId="173" fontId="6" fillId="0" borderId="27" xfId="100" applyNumberFormat="1" applyFont="1" applyFill="1" applyBorder="1" applyAlignment="1">
      <alignment horizontal="center" vertical="center"/>
      <protection/>
    </xf>
    <xf numFmtId="173" fontId="6" fillId="0" borderId="37" xfId="100" applyNumberFormat="1" applyFont="1" applyFill="1" applyBorder="1" applyAlignment="1">
      <alignment horizontal="center" vertical="center"/>
      <protection/>
    </xf>
    <xf numFmtId="0" fontId="33" fillId="0" borderId="36" xfId="100" applyFont="1" applyFill="1" applyBorder="1" applyAlignment="1">
      <alignment horizontal="center" vertical="center" wrapText="1"/>
      <protection/>
    </xf>
    <xf numFmtId="0" fontId="33" fillId="0" borderId="18" xfId="100" applyFont="1" applyFill="1" applyBorder="1" applyAlignment="1">
      <alignment horizontal="center" vertical="center" wrapText="1"/>
      <protection/>
    </xf>
    <xf numFmtId="0" fontId="4" fillId="0" borderId="19" xfId="100" applyFont="1" applyFill="1" applyBorder="1" applyAlignment="1">
      <alignment horizontal="center" vertical="center" wrapText="1"/>
      <protection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0" fontId="6" fillId="0" borderId="27" xfId="100" applyFont="1" applyFill="1" applyBorder="1" applyAlignment="1">
      <alignment horizontal="center" vertical="center"/>
      <protection/>
    </xf>
    <xf numFmtId="0" fontId="6" fillId="0" borderId="37" xfId="100" applyFont="1" applyFill="1" applyBorder="1" applyAlignment="1">
      <alignment horizontal="center" vertical="center"/>
      <protection/>
    </xf>
    <xf numFmtId="0" fontId="32" fillId="0" borderId="0" xfId="101" applyFont="1" applyAlignment="1">
      <alignment horizontal="center"/>
      <protection/>
    </xf>
    <xf numFmtId="0" fontId="32" fillId="0" borderId="18" xfId="100" applyFont="1" applyFill="1" applyBorder="1" applyAlignment="1">
      <alignment horizontal="center" vertical="top" wrapText="1"/>
      <protection/>
    </xf>
    <xf numFmtId="0" fontId="6" fillId="0" borderId="19" xfId="100" applyFont="1" applyFill="1" applyBorder="1" applyAlignment="1">
      <alignment horizontal="center" vertical="center"/>
      <protection/>
    </xf>
    <xf numFmtId="1" fontId="31" fillId="0" borderId="0" xfId="102" applyNumberFormat="1" applyFont="1" applyFill="1" applyAlignment="1" applyProtection="1">
      <alignment horizontal="center"/>
      <protection locked="0"/>
    </xf>
    <xf numFmtId="1" fontId="31" fillId="0" borderId="18" xfId="102" applyNumberFormat="1" applyFont="1" applyFill="1" applyBorder="1" applyAlignment="1" applyProtection="1">
      <alignment horizontal="center"/>
      <protection locked="0"/>
    </xf>
    <xf numFmtId="1" fontId="2" fillId="0" borderId="29" xfId="102" applyNumberFormat="1" applyFont="1" applyFill="1" applyBorder="1" applyAlignment="1" applyProtection="1">
      <alignment horizontal="center" vertical="center"/>
      <protection locked="0"/>
    </xf>
    <xf numFmtId="1" fontId="2" fillId="0" borderId="20" xfId="102" applyNumberFormat="1" applyFont="1" applyFill="1" applyBorder="1" applyAlignment="1" applyProtection="1">
      <alignment horizontal="center" vertical="center"/>
      <protection locked="0"/>
    </xf>
    <xf numFmtId="1" fontId="14" fillId="0" borderId="19" xfId="102" applyNumberFormat="1" applyFont="1" applyFill="1" applyBorder="1" applyAlignment="1" applyProtection="1">
      <alignment horizontal="center" vertical="center" wrapText="1"/>
      <protection/>
    </xf>
    <xf numFmtId="1" fontId="14" fillId="0" borderId="29" xfId="102" applyNumberFormat="1" applyFont="1" applyFill="1" applyBorder="1" applyAlignment="1" applyProtection="1">
      <alignment horizontal="center" vertical="center" wrapText="1"/>
      <protection/>
    </xf>
    <xf numFmtId="1" fontId="14" fillId="0" borderId="20" xfId="102" applyNumberFormat="1" applyFont="1" applyFill="1" applyBorder="1" applyAlignment="1" applyProtection="1">
      <alignment horizontal="center" vertical="center" wrapText="1"/>
      <protection/>
    </xf>
    <xf numFmtId="1" fontId="15" fillId="0" borderId="19" xfId="102" applyNumberFormat="1" applyFont="1" applyFill="1" applyBorder="1" applyAlignment="1" applyProtection="1">
      <alignment horizontal="center" vertical="center" wrapText="1"/>
      <protection/>
    </xf>
    <xf numFmtId="1" fontId="12" fillId="0" borderId="29" xfId="102" applyNumberFormat="1" applyFont="1" applyFill="1" applyBorder="1" applyAlignment="1" applyProtection="1">
      <alignment horizontal="center" vertical="center" wrapText="1"/>
      <protection/>
    </xf>
    <xf numFmtId="1" fontId="12" fillId="0" borderId="20" xfId="102" applyNumberFormat="1" applyFont="1" applyFill="1" applyBorder="1" applyAlignment="1" applyProtection="1">
      <alignment horizontal="center" vertical="center" wrapText="1"/>
      <protection/>
    </xf>
    <xf numFmtId="1" fontId="12" fillId="0" borderId="19" xfId="102" applyNumberFormat="1" applyFont="1" applyFill="1" applyBorder="1" applyAlignment="1" applyProtection="1">
      <alignment horizontal="center" vertical="center" wrapText="1"/>
      <protection/>
    </xf>
    <xf numFmtId="1" fontId="15" fillId="0" borderId="27" xfId="102" applyNumberFormat="1" applyFont="1" applyFill="1" applyBorder="1" applyAlignment="1" applyProtection="1">
      <alignment horizontal="center" vertical="center" wrapText="1"/>
      <protection/>
    </xf>
    <xf numFmtId="1" fontId="15" fillId="0" borderId="37" xfId="102" applyNumberFormat="1" applyFont="1" applyFill="1" applyBorder="1" applyAlignment="1" applyProtection="1">
      <alignment horizontal="center" vertical="center" wrapText="1"/>
      <protection/>
    </xf>
    <xf numFmtId="1" fontId="13" fillId="0" borderId="38" xfId="102" applyNumberFormat="1" applyFont="1" applyFill="1" applyBorder="1" applyAlignment="1" applyProtection="1">
      <alignment horizontal="center" vertical="center" wrapText="1"/>
      <protection/>
    </xf>
    <xf numFmtId="1" fontId="13" fillId="0" borderId="36" xfId="102" applyNumberFormat="1" applyFont="1" applyFill="1" applyBorder="1" applyAlignment="1" applyProtection="1">
      <alignment horizontal="center" vertical="center" wrapText="1"/>
      <protection/>
    </xf>
    <xf numFmtId="1" fontId="13" fillId="0" borderId="39" xfId="102" applyNumberFormat="1" applyFont="1" applyFill="1" applyBorder="1" applyAlignment="1" applyProtection="1">
      <alignment horizontal="center" vertical="center" wrapText="1"/>
      <protection/>
    </xf>
    <xf numFmtId="1" fontId="13" fillId="0" borderId="40" xfId="102" applyNumberFormat="1" applyFont="1" applyFill="1" applyBorder="1" applyAlignment="1" applyProtection="1">
      <alignment horizontal="center" vertical="center" wrapText="1"/>
      <protection/>
    </xf>
    <xf numFmtId="1" fontId="13" fillId="0" borderId="0" xfId="102" applyNumberFormat="1" applyFont="1" applyFill="1" applyBorder="1" applyAlignment="1" applyProtection="1">
      <alignment horizontal="center" vertical="center" wrapText="1"/>
      <protection/>
    </xf>
    <xf numFmtId="1" fontId="13" fillId="0" borderId="41" xfId="102" applyNumberFormat="1" applyFont="1" applyFill="1" applyBorder="1" applyAlignment="1" applyProtection="1">
      <alignment horizontal="center" vertical="center" wrapText="1"/>
      <protection/>
    </xf>
    <xf numFmtId="1" fontId="13" fillId="0" borderId="21" xfId="102" applyNumberFormat="1" applyFont="1" applyFill="1" applyBorder="1" applyAlignment="1" applyProtection="1">
      <alignment horizontal="center" vertical="center" wrapText="1"/>
      <protection/>
    </xf>
    <xf numFmtId="1" fontId="13" fillId="0" borderId="18" xfId="102" applyNumberFormat="1" applyFont="1" applyFill="1" applyBorder="1" applyAlignment="1" applyProtection="1">
      <alignment horizontal="center" vertical="center" wrapText="1"/>
      <protection/>
    </xf>
    <xf numFmtId="1" fontId="13" fillId="0" borderId="35" xfId="102" applyNumberFormat="1" applyFont="1" applyFill="1" applyBorder="1" applyAlignment="1" applyProtection="1">
      <alignment horizontal="center" vertical="center" wrapText="1"/>
      <protection/>
    </xf>
    <xf numFmtId="1" fontId="13" fillId="0" borderId="19" xfId="102" applyNumberFormat="1" applyFont="1" applyFill="1" applyBorder="1" applyAlignment="1" applyProtection="1">
      <alignment horizontal="center" vertical="center" wrapText="1"/>
      <protection/>
    </xf>
    <xf numFmtId="1" fontId="13" fillId="0" borderId="37" xfId="102" applyNumberFormat="1" applyFont="1" applyFill="1" applyBorder="1" applyAlignment="1" applyProtection="1">
      <alignment horizontal="center" vertical="center" wrapText="1"/>
      <protection/>
    </xf>
    <xf numFmtId="1" fontId="13" fillId="0" borderId="19" xfId="102" applyNumberFormat="1" applyFont="1" applyFill="1" applyBorder="1" applyAlignment="1" applyProtection="1">
      <alignment horizontal="center" vertical="center" wrapText="1"/>
      <protection locked="0"/>
    </xf>
    <xf numFmtId="1" fontId="13" fillId="0" borderId="27" xfId="102" applyNumberFormat="1" applyFont="1" applyFill="1" applyBorder="1" applyAlignment="1" applyProtection="1">
      <alignment horizontal="center" vertical="center" wrapText="1"/>
      <protection/>
    </xf>
    <xf numFmtId="1" fontId="13" fillId="0" borderId="42" xfId="102" applyNumberFormat="1" applyFont="1" applyFill="1" applyBorder="1" applyAlignment="1" applyProtection="1">
      <alignment horizontal="center" vertical="center" wrapText="1"/>
      <protection/>
    </xf>
    <xf numFmtId="1" fontId="13" fillId="0" borderId="29" xfId="102" applyNumberFormat="1" applyFont="1" applyFill="1" applyBorder="1" applyAlignment="1" applyProtection="1">
      <alignment horizontal="center" vertical="center" wrapText="1"/>
      <protection/>
    </xf>
    <xf numFmtId="1" fontId="2" fillId="0" borderId="29" xfId="102" applyNumberFormat="1" applyFont="1" applyFill="1" applyBorder="1" applyAlignment="1" applyProtection="1">
      <alignment horizontal="center"/>
      <protection/>
    </xf>
    <xf numFmtId="1" fontId="2" fillId="0" borderId="43" xfId="102" applyNumberFormat="1" applyFont="1" applyFill="1" applyBorder="1" applyAlignment="1" applyProtection="1">
      <alignment horizontal="center"/>
      <protection/>
    </xf>
    <xf numFmtId="1" fontId="2" fillId="0" borderId="20" xfId="102" applyNumberFormat="1" applyFont="1" applyFill="1" applyBorder="1" applyAlignment="1" applyProtection="1">
      <alignment horizont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ичайний 2 3" xfId="87"/>
    <cellStyle name="Звичайний 3 2 3" xfId="88"/>
    <cellStyle name="Звичайний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 2 2" xfId="95"/>
    <cellStyle name="Обычный 2 3" xfId="96"/>
    <cellStyle name="Обычный 3" xfId="97"/>
    <cellStyle name="Обычный 4" xfId="98"/>
    <cellStyle name="Обычный 5 2" xfId="99"/>
    <cellStyle name="Обычный 5 3" xfId="100"/>
    <cellStyle name="Обычный 6 3" xfId="101"/>
    <cellStyle name="Обычный_06" xfId="102"/>
    <cellStyle name="Обычный_09_Професійний склад" xfId="103"/>
    <cellStyle name="Обычный_12 Зинкевич" xfId="104"/>
    <cellStyle name="Обычный_27.08.2013" xfId="105"/>
    <cellStyle name="Обычный_TБЛ-12~1" xfId="106"/>
    <cellStyle name="Обычный_Иванова_1.03.05" xfId="107"/>
    <cellStyle name="Обычный_Форма7Н" xfId="108"/>
    <cellStyle name="Підсумок" xfId="109"/>
    <cellStyle name="Поганий" xfId="110"/>
    <cellStyle name="Примітка" xfId="111"/>
    <cellStyle name="Результат" xfId="112"/>
    <cellStyle name="Середній" xfId="113"/>
    <cellStyle name="Текст попередження" xfId="114"/>
    <cellStyle name="Текст пояснення" xfId="115"/>
    <cellStyle name="Comma" xfId="116"/>
    <cellStyle name="Comma [0]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SheetLayoutView="100" zoomScalePageLayoutView="0" workbookViewId="0" topLeftCell="A1">
      <selection activeCell="I10" sqref="I10"/>
    </sheetView>
  </sheetViews>
  <sheetFormatPr defaultColWidth="10.28125" defaultRowHeight="15"/>
  <cols>
    <col min="1" max="1" width="62.28125" style="73" customWidth="1"/>
    <col min="2" max="2" width="17.7109375" style="76" customWidth="1"/>
    <col min="3" max="3" width="19.7109375" style="76" customWidth="1"/>
    <col min="4" max="237" width="7.8515625" style="73" customWidth="1"/>
    <col min="238" max="238" width="39.28125" style="73" customWidth="1"/>
    <col min="239" max="16384" width="10.28125" style="73" customWidth="1"/>
  </cols>
  <sheetData>
    <row r="1" spans="1:3" ht="49.5" customHeight="1">
      <c r="A1" s="181" t="s">
        <v>83</v>
      </c>
      <c r="B1" s="181"/>
      <c r="C1" s="181"/>
    </row>
    <row r="2" spans="1:3" ht="38.25" customHeight="1">
      <c r="A2" s="182" t="s">
        <v>64</v>
      </c>
      <c r="B2" s="182"/>
      <c r="C2" s="182"/>
    </row>
    <row r="3" spans="1:3" ht="22.5" customHeight="1">
      <c r="A3" s="133"/>
      <c r="B3" s="133"/>
      <c r="C3" s="133"/>
    </row>
    <row r="4" spans="1:3" s="74" customFormat="1" ht="40.5" customHeight="1">
      <c r="A4" s="134"/>
      <c r="B4" s="135" t="s">
        <v>84</v>
      </c>
      <c r="C4" s="135" t="s">
        <v>85</v>
      </c>
    </row>
    <row r="5" spans="1:3" s="74" customFormat="1" ht="63" customHeight="1">
      <c r="A5" s="136" t="s">
        <v>66</v>
      </c>
      <c r="B5" s="140">
        <v>608.6</v>
      </c>
      <c r="C5" s="141">
        <v>610.2</v>
      </c>
    </row>
    <row r="6" spans="1:3" s="74" customFormat="1" ht="48.75" customHeight="1">
      <c r="A6" s="137" t="s">
        <v>65</v>
      </c>
      <c r="B6" s="142">
        <v>59.8</v>
      </c>
      <c r="C6" s="143">
        <v>60</v>
      </c>
    </row>
    <row r="7" spans="1:3" s="74" customFormat="1" ht="57" customHeight="1">
      <c r="A7" s="138" t="s">
        <v>67</v>
      </c>
      <c r="B7" s="140">
        <v>556.6</v>
      </c>
      <c r="C7" s="140">
        <v>559.1</v>
      </c>
    </row>
    <row r="8" spans="1:3" s="74" customFormat="1" ht="54.75" customHeight="1">
      <c r="A8" s="139" t="s">
        <v>87</v>
      </c>
      <c r="B8" s="142">
        <v>54.7</v>
      </c>
      <c r="C8" s="142">
        <v>55</v>
      </c>
    </row>
    <row r="9" spans="1:3" s="74" customFormat="1" ht="70.5" customHeight="1">
      <c r="A9" s="138" t="s">
        <v>86</v>
      </c>
      <c r="B9" s="140">
        <v>52</v>
      </c>
      <c r="C9" s="140">
        <v>51.1</v>
      </c>
    </row>
    <row r="10" spans="1:3" s="74" customFormat="1" ht="60.75" customHeight="1">
      <c r="A10" s="139" t="s">
        <v>88</v>
      </c>
      <c r="B10" s="142">
        <v>8.5</v>
      </c>
      <c r="C10" s="142">
        <v>8.4</v>
      </c>
    </row>
    <row r="11" spans="1:3" s="77" customFormat="1" ht="15">
      <c r="A11" s="75"/>
      <c r="B11" s="75"/>
      <c r="C11" s="76"/>
    </row>
    <row r="12" spans="1:3" s="79" customFormat="1" ht="12" customHeight="1">
      <c r="A12" s="78"/>
      <c r="B12" s="78"/>
      <c r="C12" s="76"/>
    </row>
    <row r="13" ht="15">
      <c r="A13" s="80"/>
    </row>
    <row r="14" ht="15">
      <c r="A14" s="80"/>
    </row>
    <row r="15" ht="15">
      <c r="A15" s="80"/>
    </row>
    <row r="16" ht="15">
      <c r="A16" s="80"/>
    </row>
    <row r="17" ht="15">
      <c r="A17" s="80"/>
    </row>
    <row r="18" ht="15">
      <c r="A18" s="80"/>
    </row>
    <row r="19" ht="15">
      <c r="A19" s="80"/>
    </row>
    <row r="20" ht="15">
      <c r="A20" s="80"/>
    </row>
    <row r="21" ht="15">
      <c r="A21" s="80"/>
    </row>
    <row r="22" ht="15">
      <c r="A22" s="80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5"/>
  <sheetViews>
    <sheetView view="pageBreakPreview" zoomScaleNormal="85" zoomScaleSheetLayoutView="100" zoomScalePageLayoutView="0" workbookViewId="0" topLeftCell="B4">
      <selection activeCell="B8" sqref="B8:B25"/>
    </sheetView>
  </sheetViews>
  <sheetFormatPr defaultColWidth="9.140625" defaultRowHeight="15"/>
  <cols>
    <col min="1" max="1" width="1.28515625" style="104" hidden="1" customWidth="1"/>
    <col min="2" max="2" width="24.140625" style="104" customWidth="1"/>
    <col min="3" max="4" width="17.8515625" style="104" customWidth="1"/>
    <col min="5" max="5" width="17.57421875" style="104" customWidth="1"/>
    <col min="6" max="6" width="16.7109375" style="104" customWidth="1"/>
    <col min="7" max="7" width="9.140625" style="104" customWidth="1"/>
    <col min="8" max="10" width="0" style="104" hidden="1" customWidth="1"/>
    <col min="11" max="16384" width="9.140625" style="104" customWidth="1"/>
  </cols>
  <sheetData>
    <row r="1" s="81" customFormat="1" ht="10.5" customHeight="1">
      <c r="F1" s="82"/>
    </row>
    <row r="2" spans="1:6" s="83" customFormat="1" ht="51" customHeight="1">
      <c r="A2" s="183" t="s">
        <v>68</v>
      </c>
      <c r="B2" s="183"/>
      <c r="C2" s="183"/>
      <c r="D2" s="183"/>
      <c r="E2" s="183"/>
      <c r="F2" s="183"/>
    </row>
    <row r="3" spans="1:6" s="83" customFormat="1" ht="20.25" customHeight="1">
      <c r="A3" s="84"/>
      <c r="B3" s="84"/>
      <c r="C3" s="84"/>
      <c r="D3" s="84"/>
      <c r="E3" s="84"/>
      <c r="F3" s="84"/>
    </row>
    <row r="4" spans="1:6" s="83" customFormat="1" ht="16.5" customHeight="1">
      <c r="A4" s="84"/>
      <c r="B4" s="84"/>
      <c r="C4" s="84"/>
      <c r="D4" s="84"/>
      <c r="E4" s="84"/>
      <c r="F4" s="85" t="s">
        <v>69</v>
      </c>
    </row>
    <row r="5" spans="1:6" s="83" customFormat="1" ht="24.75" customHeight="1">
      <c r="A5" s="84"/>
      <c r="B5" s="184"/>
      <c r="C5" s="185" t="s">
        <v>1</v>
      </c>
      <c r="D5" s="185" t="s">
        <v>2</v>
      </c>
      <c r="E5" s="186" t="s">
        <v>70</v>
      </c>
      <c r="F5" s="186"/>
    </row>
    <row r="6" spans="1:6" s="83" customFormat="1" ht="42" customHeight="1">
      <c r="A6" s="86"/>
      <c r="B6" s="184"/>
      <c r="C6" s="185"/>
      <c r="D6" s="185"/>
      <c r="E6" s="87" t="s">
        <v>4</v>
      </c>
      <c r="F6" s="88" t="s">
        <v>71</v>
      </c>
    </row>
    <row r="7" spans="2:6" s="89" customFormat="1" ht="19.5" customHeight="1">
      <c r="B7" s="90" t="s">
        <v>32</v>
      </c>
      <c r="C7" s="91">
        <v>1</v>
      </c>
      <c r="D7" s="92">
        <v>2</v>
      </c>
      <c r="E7" s="91">
        <v>3</v>
      </c>
      <c r="F7" s="92">
        <v>4</v>
      </c>
    </row>
    <row r="8" spans="2:10" s="93" customFormat="1" ht="27.75" customHeight="1">
      <c r="B8" s="144" t="s">
        <v>89</v>
      </c>
      <c r="C8" s="94">
        <f>SUM(C9:C25)</f>
        <v>11784</v>
      </c>
      <c r="D8" s="94">
        <f>SUM(D9:D25)</f>
        <v>5169</v>
      </c>
      <c r="E8" s="95">
        <f>ROUND(D8/C8*100,1)</f>
        <v>43.9</v>
      </c>
      <c r="F8" s="94">
        <f aca="true" t="shared" si="0" ref="F8:F25">D8-C8</f>
        <v>-6615</v>
      </c>
      <c r="I8" s="96"/>
      <c r="J8" s="96"/>
    </row>
    <row r="9" spans="2:10" s="97" customFormat="1" ht="23.25" customHeight="1">
      <c r="B9" s="145" t="s">
        <v>90</v>
      </c>
      <c r="C9" s="146">
        <v>627</v>
      </c>
      <c r="D9" s="146">
        <v>13</v>
      </c>
      <c r="E9" s="99">
        <f aca="true" t="shared" si="1" ref="E9:E25">ROUND(D9/C9*100,1)</f>
        <v>2.1</v>
      </c>
      <c r="F9" s="98">
        <f t="shared" si="0"/>
        <v>-614</v>
      </c>
      <c r="H9" s="100">
        <f>ROUND(D9/$D$8*100,1)</f>
        <v>0.3</v>
      </c>
      <c r="I9" s="101">
        <f>ROUND(C9/1000,1)</f>
        <v>0.6</v>
      </c>
      <c r="J9" s="101">
        <f>ROUND(D9/1000,1)</f>
        <v>0</v>
      </c>
    </row>
    <row r="10" spans="2:10" s="97" customFormat="1" ht="23.25" customHeight="1">
      <c r="B10" s="145" t="s">
        <v>91</v>
      </c>
      <c r="C10" s="147">
        <v>6599</v>
      </c>
      <c r="D10" s="147">
        <v>1322</v>
      </c>
      <c r="E10" s="99">
        <f t="shared" si="1"/>
        <v>20</v>
      </c>
      <c r="F10" s="98">
        <f t="shared" si="0"/>
        <v>-5277</v>
      </c>
      <c r="H10" s="100">
        <f aca="true" t="shared" si="2" ref="H10:H25">ROUND(D10/$D$8*100,1)</f>
        <v>25.6</v>
      </c>
      <c r="I10" s="101">
        <f aca="true" t="shared" si="3" ref="I10:J25">ROUND(C10/1000,1)</f>
        <v>6.6</v>
      </c>
      <c r="J10" s="101">
        <f t="shared" si="3"/>
        <v>1.3</v>
      </c>
    </row>
    <row r="11" spans="2:10" s="97" customFormat="1" ht="23.25" customHeight="1">
      <c r="B11" s="145" t="s">
        <v>92</v>
      </c>
      <c r="C11" s="147">
        <v>119</v>
      </c>
      <c r="D11" s="147">
        <v>142</v>
      </c>
      <c r="E11" s="99">
        <f t="shared" si="1"/>
        <v>119.3</v>
      </c>
      <c r="F11" s="98">
        <f t="shared" si="0"/>
        <v>23</v>
      </c>
      <c r="H11" s="102">
        <f t="shared" si="2"/>
        <v>2.7</v>
      </c>
      <c r="I11" s="101">
        <f t="shared" si="3"/>
        <v>0.1</v>
      </c>
      <c r="J11" s="101">
        <f t="shared" si="3"/>
        <v>0.1</v>
      </c>
    </row>
    <row r="12" spans="2:10" s="97" customFormat="1" ht="23.25" customHeight="1">
      <c r="B12" s="145" t="s">
        <v>93</v>
      </c>
      <c r="C12" s="147">
        <v>241</v>
      </c>
      <c r="D12" s="147">
        <v>172</v>
      </c>
      <c r="E12" s="99">
        <f t="shared" si="1"/>
        <v>71.4</v>
      </c>
      <c r="F12" s="98">
        <f t="shared" si="0"/>
        <v>-69</v>
      </c>
      <c r="H12" s="100">
        <f t="shared" si="2"/>
        <v>3.3</v>
      </c>
      <c r="I12" s="101">
        <f t="shared" si="3"/>
        <v>0.2</v>
      </c>
      <c r="J12" s="101">
        <f t="shared" si="3"/>
        <v>0.2</v>
      </c>
    </row>
    <row r="13" spans="2:10" s="97" customFormat="1" ht="23.25" customHeight="1">
      <c r="B13" s="145" t="s">
        <v>94</v>
      </c>
      <c r="C13" s="147">
        <v>121</v>
      </c>
      <c r="D13" s="147">
        <v>5</v>
      </c>
      <c r="E13" s="99">
        <f t="shared" si="1"/>
        <v>4.1</v>
      </c>
      <c r="F13" s="98">
        <f t="shared" si="0"/>
        <v>-116</v>
      </c>
      <c r="H13" s="102">
        <f t="shared" si="2"/>
        <v>0.1</v>
      </c>
      <c r="I13" s="101">
        <f t="shared" si="3"/>
        <v>0.1</v>
      </c>
      <c r="J13" s="101">
        <f t="shared" si="3"/>
        <v>0</v>
      </c>
    </row>
    <row r="14" spans="2:10" s="97" customFormat="1" ht="23.25" customHeight="1">
      <c r="B14" s="145" t="s">
        <v>95</v>
      </c>
      <c r="C14" s="147">
        <v>240</v>
      </c>
      <c r="D14" s="147">
        <v>175</v>
      </c>
      <c r="E14" s="99">
        <f t="shared" si="1"/>
        <v>72.9</v>
      </c>
      <c r="F14" s="98">
        <f t="shared" si="0"/>
        <v>-65</v>
      </c>
      <c r="H14" s="100">
        <f t="shared" si="2"/>
        <v>3.4</v>
      </c>
      <c r="I14" s="101">
        <f t="shared" si="3"/>
        <v>0.2</v>
      </c>
      <c r="J14" s="101">
        <f t="shared" si="3"/>
        <v>0.2</v>
      </c>
    </row>
    <row r="15" spans="2:10" s="97" customFormat="1" ht="23.25" customHeight="1">
      <c r="B15" s="145" t="s">
        <v>96</v>
      </c>
      <c r="C15" s="147">
        <v>223</v>
      </c>
      <c r="D15" s="147">
        <v>59</v>
      </c>
      <c r="E15" s="99">
        <f t="shared" si="1"/>
        <v>26.5</v>
      </c>
      <c r="F15" s="98">
        <f t="shared" si="0"/>
        <v>-164</v>
      </c>
      <c r="H15" s="100">
        <f t="shared" si="2"/>
        <v>1.1</v>
      </c>
      <c r="I15" s="101">
        <f t="shared" si="3"/>
        <v>0.2</v>
      </c>
      <c r="J15" s="101">
        <f t="shared" si="3"/>
        <v>0.1</v>
      </c>
    </row>
    <row r="16" spans="2:10" s="97" customFormat="1" ht="23.25" customHeight="1">
      <c r="B16" s="145" t="s">
        <v>97</v>
      </c>
      <c r="C16" s="147">
        <v>274</v>
      </c>
      <c r="D16" s="147">
        <v>201</v>
      </c>
      <c r="E16" s="99">
        <f t="shared" si="1"/>
        <v>73.4</v>
      </c>
      <c r="F16" s="98">
        <f t="shared" si="0"/>
        <v>-73</v>
      </c>
      <c r="H16" s="100">
        <f t="shared" si="2"/>
        <v>3.9</v>
      </c>
      <c r="I16" s="101">
        <f t="shared" si="3"/>
        <v>0.3</v>
      </c>
      <c r="J16" s="101">
        <f t="shared" si="3"/>
        <v>0.2</v>
      </c>
    </row>
    <row r="17" spans="2:10" s="97" customFormat="1" ht="23.25" customHeight="1">
      <c r="B17" s="145" t="s">
        <v>98</v>
      </c>
      <c r="C17" s="147">
        <v>217</v>
      </c>
      <c r="D17" s="147">
        <v>53</v>
      </c>
      <c r="E17" s="99">
        <f t="shared" si="1"/>
        <v>24.4</v>
      </c>
      <c r="F17" s="98">
        <f t="shared" si="0"/>
        <v>-164</v>
      </c>
      <c r="H17" s="100">
        <f t="shared" si="2"/>
        <v>1</v>
      </c>
      <c r="I17" s="101">
        <f t="shared" si="3"/>
        <v>0.2</v>
      </c>
      <c r="J17" s="101">
        <f t="shared" si="3"/>
        <v>0.1</v>
      </c>
    </row>
    <row r="18" spans="2:10" s="97" customFormat="1" ht="23.25" customHeight="1">
      <c r="B18" s="145" t="s">
        <v>99</v>
      </c>
      <c r="C18" s="147">
        <v>499</v>
      </c>
      <c r="D18" s="147">
        <v>609</v>
      </c>
      <c r="E18" s="99">
        <f t="shared" si="1"/>
        <v>122</v>
      </c>
      <c r="F18" s="98">
        <f t="shared" si="0"/>
        <v>110</v>
      </c>
      <c r="H18" s="100">
        <f t="shared" si="2"/>
        <v>11.8</v>
      </c>
      <c r="I18" s="101">
        <f t="shared" si="3"/>
        <v>0.5</v>
      </c>
      <c r="J18" s="101">
        <f t="shared" si="3"/>
        <v>0.6</v>
      </c>
    </row>
    <row r="19" spans="2:10" s="97" customFormat="1" ht="23.25" customHeight="1">
      <c r="B19" s="145" t="s">
        <v>100</v>
      </c>
      <c r="C19" s="147">
        <v>545</v>
      </c>
      <c r="D19" s="147">
        <v>39</v>
      </c>
      <c r="E19" s="99">
        <f t="shared" si="1"/>
        <v>7.2</v>
      </c>
      <c r="F19" s="98">
        <f t="shared" si="0"/>
        <v>-506</v>
      </c>
      <c r="H19" s="100">
        <f t="shared" si="2"/>
        <v>0.8</v>
      </c>
      <c r="I19" s="101">
        <f t="shared" si="3"/>
        <v>0.5</v>
      </c>
      <c r="J19" s="101">
        <f t="shared" si="3"/>
        <v>0</v>
      </c>
    </row>
    <row r="20" spans="2:10" s="97" customFormat="1" ht="23.25" customHeight="1">
      <c r="B20" s="145" t="s">
        <v>101</v>
      </c>
      <c r="C20" s="147">
        <v>296</v>
      </c>
      <c r="D20" s="147">
        <v>341</v>
      </c>
      <c r="E20" s="99">
        <f t="shared" si="1"/>
        <v>115.2</v>
      </c>
      <c r="F20" s="98">
        <f t="shared" si="0"/>
        <v>45</v>
      </c>
      <c r="H20" s="102">
        <f t="shared" si="2"/>
        <v>6.6</v>
      </c>
      <c r="I20" s="101">
        <f t="shared" si="3"/>
        <v>0.3</v>
      </c>
      <c r="J20" s="101">
        <f t="shared" si="3"/>
        <v>0.3</v>
      </c>
    </row>
    <row r="21" spans="2:10" s="97" customFormat="1" ht="23.25" customHeight="1">
      <c r="B21" s="145" t="s">
        <v>102</v>
      </c>
      <c r="C21" s="147">
        <v>190</v>
      </c>
      <c r="D21" s="147">
        <v>705</v>
      </c>
      <c r="E21" s="99">
        <f t="shared" si="1"/>
        <v>371.1</v>
      </c>
      <c r="F21" s="98">
        <f t="shared" si="0"/>
        <v>515</v>
      </c>
      <c r="H21" s="102">
        <f t="shared" si="2"/>
        <v>13.6</v>
      </c>
      <c r="I21" s="101">
        <f t="shared" si="3"/>
        <v>0.2</v>
      </c>
      <c r="J21" s="101">
        <f t="shared" si="3"/>
        <v>0.7</v>
      </c>
    </row>
    <row r="22" spans="2:10" s="97" customFormat="1" ht="23.25" customHeight="1">
      <c r="B22" s="145" t="s">
        <v>103</v>
      </c>
      <c r="C22" s="147">
        <v>171</v>
      </c>
      <c r="D22" s="147">
        <v>92</v>
      </c>
      <c r="E22" s="99">
        <f t="shared" si="1"/>
        <v>53.8</v>
      </c>
      <c r="F22" s="98">
        <f t="shared" si="0"/>
        <v>-79</v>
      </c>
      <c r="H22" s="102">
        <f t="shared" si="2"/>
        <v>1.8</v>
      </c>
      <c r="I22" s="101">
        <f t="shared" si="3"/>
        <v>0.2</v>
      </c>
      <c r="J22" s="101">
        <f t="shared" si="3"/>
        <v>0.1</v>
      </c>
    </row>
    <row r="23" spans="2:10" s="97" customFormat="1" ht="23.25" customHeight="1">
      <c r="B23" s="145" t="s">
        <v>104</v>
      </c>
      <c r="C23" s="147">
        <v>177</v>
      </c>
      <c r="D23" s="147">
        <v>590</v>
      </c>
      <c r="E23" s="99">
        <f t="shared" si="1"/>
        <v>333.3</v>
      </c>
      <c r="F23" s="98">
        <f t="shared" si="0"/>
        <v>413</v>
      </c>
      <c r="H23" s="100">
        <f t="shared" si="2"/>
        <v>11.4</v>
      </c>
      <c r="I23" s="101">
        <f t="shared" si="3"/>
        <v>0.2</v>
      </c>
      <c r="J23" s="101">
        <f t="shared" si="3"/>
        <v>0.6</v>
      </c>
    </row>
    <row r="24" spans="2:10" s="97" customFormat="1" ht="23.25" customHeight="1">
      <c r="B24" s="145" t="s">
        <v>105</v>
      </c>
      <c r="C24" s="147">
        <v>534</v>
      </c>
      <c r="D24" s="147">
        <v>186</v>
      </c>
      <c r="E24" s="103">
        <f t="shared" si="1"/>
        <v>34.8</v>
      </c>
      <c r="F24" s="98">
        <f t="shared" si="0"/>
        <v>-348</v>
      </c>
      <c r="H24" s="100">
        <f t="shared" si="2"/>
        <v>3.6</v>
      </c>
      <c r="I24" s="101">
        <f t="shared" si="3"/>
        <v>0.5</v>
      </c>
      <c r="J24" s="101">
        <f t="shared" si="3"/>
        <v>0.2</v>
      </c>
    </row>
    <row r="25" spans="2:10" s="97" customFormat="1" ht="23.25" customHeight="1">
      <c r="B25" s="145" t="s">
        <v>106</v>
      </c>
      <c r="C25" s="147">
        <v>711</v>
      </c>
      <c r="D25" s="147">
        <v>465</v>
      </c>
      <c r="E25" s="99">
        <f t="shared" si="1"/>
        <v>65.4</v>
      </c>
      <c r="F25" s="98">
        <f t="shared" si="0"/>
        <v>-246</v>
      </c>
      <c r="H25" s="100">
        <f t="shared" si="2"/>
        <v>9</v>
      </c>
      <c r="I25" s="101">
        <f t="shared" si="3"/>
        <v>0.7</v>
      </c>
      <c r="J25" s="101">
        <f t="shared" si="3"/>
        <v>0.5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.3937007874015748" bottom="0" header="0" footer="0"/>
  <pageSetup horizontalDpi="600" verticalDpi="600" orientation="portrait" paperSize="9" r:id="rId1"/>
  <ignoredErrors>
    <ignoredError sqref="C5:D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5">
      <selection activeCell="E16" sqref="E16"/>
    </sheetView>
  </sheetViews>
  <sheetFormatPr defaultColWidth="8.8515625" defaultRowHeight="15"/>
  <cols>
    <col min="1" max="1" width="45.57421875" style="44" customWidth="1"/>
    <col min="2" max="3" width="11.57421875" style="44" customWidth="1"/>
    <col min="4" max="4" width="14.28125" style="44" customWidth="1"/>
    <col min="5" max="5" width="15.28125" style="44" customWidth="1"/>
    <col min="6" max="8" width="8.8515625" style="44" customWidth="1"/>
    <col min="9" max="9" width="43.00390625" style="44" customWidth="1"/>
    <col min="10" max="16384" width="8.8515625" style="44" customWidth="1"/>
  </cols>
  <sheetData>
    <row r="1" spans="1:5" s="39" customFormat="1" ht="41.25" customHeight="1">
      <c r="A1" s="187" t="s">
        <v>76</v>
      </c>
      <c r="B1" s="187"/>
      <c r="C1" s="187"/>
      <c r="D1" s="187"/>
      <c r="E1" s="187"/>
    </row>
    <row r="2" spans="1:5" s="39" customFormat="1" ht="21.75" customHeight="1">
      <c r="A2" s="188" t="s">
        <v>33</v>
      </c>
      <c r="B2" s="188"/>
      <c r="C2" s="188"/>
      <c r="D2" s="188"/>
      <c r="E2" s="188"/>
    </row>
    <row r="3" spans="1:5" s="41" customFormat="1" ht="12" customHeight="1" thickBot="1">
      <c r="A3" s="40"/>
      <c r="B3" s="40"/>
      <c r="C3" s="40"/>
      <c r="D3" s="40"/>
      <c r="E3" s="40"/>
    </row>
    <row r="4" spans="1:5" s="41" customFormat="1" ht="21" customHeight="1">
      <c r="A4" s="189"/>
      <c r="B4" s="191" t="s">
        <v>1</v>
      </c>
      <c r="C4" s="193" t="s">
        <v>2</v>
      </c>
      <c r="D4" s="195" t="s">
        <v>70</v>
      </c>
      <c r="E4" s="196"/>
    </row>
    <row r="5" spans="1:5" s="41" customFormat="1" ht="26.25" customHeight="1">
      <c r="A5" s="190"/>
      <c r="B5" s="192"/>
      <c r="C5" s="194"/>
      <c r="D5" s="106" t="s">
        <v>72</v>
      </c>
      <c r="E5" s="119" t="s">
        <v>4</v>
      </c>
    </row>
    <row r="6" spans="1:5" s="42" customFormat="1" ht="34.5" customHeight="1">
      <c r="A6" s="120" t="s">
        <v>34</v>
      </c>
      <c r="B6" s="121">
        <f>SUM(B7:B25)</f>
        <v>11784</v>
      </c>
      <c r="C6" s="122">
        <f>SUM(C7:C25)</f>
        <v>5169</v>
      </c>
      <c r="D6" s="123">
        <f>C6-B6</f>
        <v>-6615</v>
      </c>
      <c r="E6" s="124">
        <f>ROUND(C6/B6*100,1)</f>
        <v>43.9</v>
      </c>
    </row>
    <row r="7" spans="1:9" ht="39.75" customHeight="1">
      <c r="A7" s="125" t="s">
        <v>35</v>
      </c>
      <c r="B7" s="126">
        <v>65</v>
      </c>
      <c r="C7" s="126">
        <v>65</v>
      </c>
      <c r="D7" s="127">
        <f aca="true" t="shared" si="0" ref="D7:D25">C7-B7</f>
        <v>0</v>
      </c>
      <c r="E7" s="128">
        <f aca="true" t="shared" si="1" ref="E7:E25">ROUND(C7/B7*100,1)</f>
        <v>100</v>
      </c>
      <c r="F7" s="42"/>
      <c r="G7" s="43"/>
      <c r="I7" s="45"/>
    </row>
    <row r="8" spans="1:9" ht="44.25" customHeight="1">
      <c r="A8" s="125" t="s">
        <v>36</v>
      </c>
      <c r="B8" s="126">
        <v>6</v>
      </c>
      <c r="C8" s="126">
        <v>28</v>
      </c>
      <c r="D8" s="127">
        <f t="shared" si="0"/>
        <v>22</v>
      </c>
      <c r="E8" s="128">
        <f t="shared" si="1"/>
        <v>466.7</v>
      </c>
      <c r="F8" s="42"/>
      <c r="G8" s="43"/>
      <c r="I8" s="45"/>
    </row>
    <row r="9" spans="1:9" s="46" customFormat="1" ht="27" customHeight="1">
      <c r="A9" s="125" t="s">
        <v>37</v>
      </c>
      <c r="B9" s="126">
        <v>373</v>
      </c>
      <c r="C9" s="126">
        <v>706</v>
      </c>
      <c r="D9" s="127">
        <f t="shared" si="0"/>
        <v>333</v>
      </c>
      <c r="E9" s="128">
        <f t="shared" si="1"/>
        <v>189.3</v>
      </c>
      <c r="F9" s="42"/>
      <c r="G9" s="43"/>
      <c r="H9" s="44"/>
      <c r="I9" s="45"/>
    </row>
    <row r="10" spans="1:11" ht="43.5" customHeight="1">
      <c r="A10" s="125" t="s">
        <v>38</v>
      </c>
      <c r="B10" s="126">
        <v>2551</v>
      </c>
      <c r="C10" s="126">
        <v>0</v>
      </c>
      <c r="D10" s="127">
        <f t="shared" si="0"/>
        <v>-2551</v>
      </c>
      <c r="E10" s="128">
        <f t="shared" si="1"/>
        <v>0</v>
      </c>
      <c r="F10" s="42"/>
      <c r="G10" s="43"/>
      <c r="I10" s="45"/>
      <c r="K10" s="47"/>
    </row>
    <row r="11" spans="1:9" ht="42" customHeight="1">
      <c r="A11" s="125" t="s">
        <v>39</v>
      </c>
      <c r="B11" s="126">
        <v>89</v>
      </c>
      <c r="C11" s="126">
        <v>31</v>
      </c>
      <c r="D11" s="127">
        <f t="shared" si="0"/>
        <v>-58</v>
      </c>
      <c r="E11" s="128">
        <f t="shared" si="1"/>
        <v>34.8</v>
      </c>
      <c r="F11" s="42"/>
      <c r="G11" s="43"/>
      <c r="I11" s="45"/>
    </row>
    <row r="12" spans="1:9" ht="19.5" customHeight="1">
      <c r="A12" s="125" t="s">
        <v>40</v>
      </c>
      <c r="B12" s="126">
        <v>12</v>
      </c>
      <c r="C12" s="126">
        <v>0</v>
      </c>
      <c r="D12" s="127">
        <f t="shared" si="0"/>
        <v>-12</v>
      </c>
      <c r="E12" s="128">
        <f t="shared" si="1"/>
        <v>0</v>
      </c>
      <c r="F12" s="42"/>
      <c r="G12" s="43"/>
      <c r="I12" s="107"/>
    </row>
    <row r="13" spans="1:9" ht="41.25" customHeight="1">
      <c r="A13" s="125" t="s">
        <v>41</v>
      </c>
      <c r="B13" s="126">
        <v>302</v>
      </c>
      <c r="C13" s="126">
        <v>11</v>
      </c>
      <c r="D13" s="127">
        <f t="shared" si="0"/>
        <v>-291</v>
      </c>
      <c r="E13" s="128">
        <f t="shared" si="1"/>
        <v>3.6</v>
      </c>
      <c r="F13" s="42"/>
      <c r="G13" s="43"/>
      <c r="I13" s="45"/>
    </row>
    <row r="14" spans="1:9" ht="41.25" customHeight="1">
      <c r="A14" s="125" t="s">
        <v>42</v>
      </c>
      <c r="B14" s="126">
        <v>15</v>
      </c>
      <c r="C14" s="126">
        <v>188</v>
      </c>
      <c r="D14" s="127">
        <f t="shared" si="0"/>
        <v>173</v>
      </c>
      <c r="E14" s="128">
        <f t="shared" si="1"/>
        <v>1253.3</v>
      </c>
      <c r="F14" s="42"/>
      <c r="G14" s="43"/>
      <c r="I14" s="45"/>
    </row>
    <row r="15" spans="1:9" ht="42" customHeight="1">
      <c r="A15" s="125" t="s">
        <v>43</v>
      </c>
      <c r="B15" s="126">
        <v>0</v>
      </c>
      <c r="C15" s="126">
        <v>0</v>
      </c>
      <c r="D15" s="127">
        <f t="shared" si="0"/>
        <v>0</v>
      </c>
      <c r="E15" s="128" t="s">
        <v>128</v>
      </c>
      <c r="F15" s="42"/>
      <c r="G15" s="43"/>
      <c r="I15" s="45"/>
    </row>
    <row r="16" spans="1:9" ht="23.25" customHeight="1">
      <c r="A16" s="125" t="s">
        <v>44</v>
      </c>
      <c r="B16" s="126">
        <v>5</v>
      </c>
      <c r="C16" s="126">
        <v>34</v>
      </c>
      <c r="D16" s="127">
        <f t="shared" si="0"/>
        <v>29</v>
      </c>
      <c r="E16" s="128">
        <f t="shared" si="1"/>
        <v>680</v>
      </c>
      <c r="F16" s="42"/>
      <c r="G16" s="43"/>
      <c r="I16" s="45"/>
    </row>
    <row r="17" spans="1:9" ht="22.5" customHeight="1">
      <c r="A17" s="125" t="s">
        <v>45</v>
      </c>
      <c r="B17" s="126">
        <v>10</v>
      </c>
      <c r="C17" s="126">
        <v>0</v>
      </c>
      <c r="D17" s="127">
        <f t="shared" si="0"/>
        <v>-10</v>
      </c>
      <c r="E17" s="128">
        <f t="shared" si="1"/>
        <v>0</v>
      </c>
      <c r="F17" s="42"/>
      <c r="G17" s="43"/>
      <c r="I17" s="45"/>
    </row>
    <row r="18" spans="1:9" ht="22.5" customHeight="1">
      <c r="A18" s="125" t="s">
        <v>46</v>
      </c>
      <c r="B18" s="126">
        <v>35</v>
      </c>
      <c r="C18" s="126">
        <v>0</v>
      </c>
      <c r="D18" s="127">
        <f t="shared" si="0"/>
        <v>-35</v>
      </c>
      <c r="E18" s="128">
        <f t="shared" si="1"/>
        <v>0</v>
      </c>
      <c r="F18" s="42"/>
      <c r="G18" s="43"/>
      <c r="I18" s="45"/>
    </row>
    <row r="19" spans="1:9" ht="38.25" customHeight="1">
      <c r="A19" s="125" t="s">
        <v>47</v>
      </c>
      <c r="B19" s="126">
        <v>105</v>
      </c>
      <c r="C19" s="126">
        <v>138</v>
      </c>
      <c r="D19" s="127">
        <f t="shared" si="0"/>
        <v>33</v>
      </c>
      <c r="E19" s="128">
        <f t="shared" si="1"/>
        <v>131.4</v>
      </c>
      <c r="F19" s="42"/>
      <c r="G19" s="43"/>
      <c r="I19" s="108"/>
    </row>
    <row r="20" spans="1:9" ht="35.25" customHeight="1">
      <c r="A20" s="125" t="s">
        <v>48</v>
      </c>
      <c r="B20" s="126">
        <v>855</v>
      </c>
      <c r="C20" s="126">
        <v>147</v>
      </c>
      <c r="D20" s="127">
        <f t="shared" si="0"/>
        <v>-708</v>
      </c>
      <c r="E20" s="128">
        <f t="shared" si="1"/>
        <v>17.2</v>
      </c>
      <c r="F20" s="42"/>
      <c r="G20" s="43"/>
      <c r="I20" s="45"/>
    </row>
    <row r="21" spans="1:9" ht="41.25" customHeight="1">
      <c r="A21" s="125" t="s">
        <v>49</v>
      </c>
      <c r="B21" s="126">
        <v>5567</v>
      </c>
      <c r="C21" s="126">
        <v>2322</v>
      </c>
      <c r="D21" s="127">
        <f t="shared" si="0"/>
        <v>-3245</v>
      </c>
      <c r="E21" s="128">
        <f t="shared" si="1"/>
        <v>41.7</v>
      </c>
      <c r="F21" s="42"/>
      <c r="G21" s="43"/>
      <c r="I21" s="45"/>
    </row>
    <row r="22" spans="1:9" ht="19.5" customHeight="1">
      <c r="A22" s="125" t="s">
        <v>50</v>
      </c>
      <c r="B22" s="126">
        <v>489</v>
      </c>
      <c r="C22" s="126">
        <v>870</v>
      </c>
      <c r="D22" s="127">
        <f t="shared" si="0"/>
        <v>381</v>
      </c>
      <c r="E22" s="128">
        <f t="shared" si="1"/>
        <v>177.9</v>
      </c>
      <c r="F22" s="42"/>
      <c r="G22" s="43"/>
      <c r="I22" s="45"/>
    </row>
    <row r="23" spans="1:9" ht="39" customHeight="1">
      <c r="A23" s="125" t="s">
        <v>51</v>
      </c>
      <c r="B23" s="126">
        <v>1181</v>
      </c>
      <c r="C23" s="126">
        <v>469</v>
      </c>
      <c r="D23" s="127">
        <f t="shared" si="0"/>
        <v>-712</v>
      </c>
      <c r="E23" s="128">
        <f t="shared" si="1"/>
        <v>39.7</v>
      </c>
      <c r="F23" s="42"/>
      <c r="G23" s="43"/>
      <c r="I23" s="45"/>
    </row>
    <row r="24" spans="1:9" ht="38.25" customHeight="1">
      <c r="A24" s="125" t="s">
        <v>52</v>
      </c>
      <c r="B24" s="126">
        <v>46</v>
      </c>
      <c r="C24" s="126">
        <v>156</v>
      </c>
      <c r="D24" s="127">
        <f t="shared" si="0"/>
        <v>110</v>
      </c>
      <c r="E24" s="128">
        <f t="shared" si="1"/>
        <v>339.1</v>
      </c>
      <c r="F24" s="42"/>
      <c r="G24" s="43"/>
      <c r="I24" s="45"/>
    </row>
    <row r="25" spans="1:9" ht="22.5" customHeight="1" thickBot="1">
      <c r="A25" s="129" t="s">
        <v>53</v>
      </c>
      <c r="B25" s="130">
        <v>78</v>
      </c>
      <c r="C25" s="130">
        <v>4</v>
      </c>
      <c r="D25" s="131">
        <f t="shared" si="0"/>
        <v>-74</v>
      </c>
      <c r="E25" s="132">
        <f t="shared" si="1"/>
        <v>5.1</v>
      </c>
      <c r="F25" s="42"/>
      <c r="G25" s="43"/>
      <c r="I25" s="45"/>
    </row>
    <row r="26" spans="1:9" ht="15.75">
      <c r="A26" s="48"/>
      <c r="B26" s="48"/>
      <c r="C26" s="48"/>
      <c r="D26" s="48"/>
      <c r="E26" s="48"/>
      <c r="I26" s="45"/>
    </row>
    <row r="27" spans="1:5" ht="12.75">
      <c r="A27" s="48"/>
      <c r="B27" s="48"/>
      <c r="C27" s="48"/>
      <c r="D27" s="48"/>
      <c r="E27" s="4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A22" sqref="A22"/>
    </sheetView>
  </sheetViews>
  <sheetFormatPr defaultColWidth="8.8515625" defaultRowHeight="15"/>
  <cols>
    <col min="1" max="1" width="52.8515625" style="44" customWidth="1"/>
    <col min="2" max="2" width="21.28125" style="44" customWidth="1"/>
    <col min="3" max="4" width="22.00390625" style="44" customWidth="1"/>
    <col min="5" max="5" width="21.57421875" style="44" customWidth="1"/>
    <col min="6" max="6" width="8.8515625" style="44" customWidth="1"/>
    <col min="7" max="7" width="10.8515625" style="44" bestFit="1" customWidth="1"/>
    <col min="8" max="16384" width="8.8515625" style="44" customWidth="1"/>
  </cols>
  <sheetData>
    <row r="1" spans="1:5" s="39" customFormat="1" ht="49.5" customHeight="1">
      <c r="A1" s="197" t="s">
        <v>76</v>
      </c>
      <c r="B1" s="197"/>
      <c r="C1" s="197"/>
      <c r="D1" s="197"/>
      <c r="E1" s="197"/>
    </row>
    <row r="2" spans="1:5" s="39" customFormat="1" ht="20.25" customHeight="1">
      <c r="A2" s="198" t="s">
        <v>54</v>
      </c>
      <c r="B2" s="198"/>
      <c r="C2" s="198"/>
      <c r="D2" s="198"/>
      <c r="E2" s="198"/>
    </row>
    <row r="3" spans="1:5" s="39" customFormat="1" ht="17.25" customHeight="1" thickBot="1">
      <c r="A3" s="105"/>
      <c r="B3" s="105"/>
      <c r="C3" s="105"/>
      <c r="D3" s="105"/>
      <c r="E3" s="105"/>
    </row>
    <row r="4" spans="1:5" s="41" customFormat="1" ht="25.5" customHeight="1">
      <c r="A4" s="199"/>
      <c r="B4" s="201" t="s">
        <v>1</v>
      </c>
      <c r="C4" s="201" t="s">
        <v>2</v>
      </c>
      <c r="D4" s="201" t="s">
        <v>70</v>
      </c>
      <c r="E4" s="203"/>
    </row>
    <row r="5" spans="1:5" s="41" customFormat="1" ht="37.5" customHeight="1">
      <c r="A5" s="200"/>
      <c r="B5" s="202"/>
      <c r="C5" s="202"/>
      <c r="D5" s="109" t="s">
        <v>72</v>
      </c>
      <c r="E5" s="110" t="s">
        <v>4</v>
      </c>
    </row>
    <row r="6" spans="1:7" s="50" customFormat="1" ht="34.5" customHeight="1">
      <c r="A6" s="111" t="s">
        <v>34</v>
      </c>
      <c r="B6" s="49">
        <f>SUM(B7:B15)</f>
        <v>11784</v>
      </c>
      <c r="C6" s="49">
        <f>SUM(C7:C15)</f>
        <v>5169</v>
      </c>
      <c r="D6" s="49">
        <f>C6-B6</f>
        <v>-6615</v>
      </c>
      <c r="E6" s="112">
        <f>ROUND(C6/B6*100,1)</f>
        <v>43.9</v>
      </c>
      <c r="G6" s="51"/>
    </row>
    <row r="7" spans="1:11" ht="51" customHeight="1">
      <c r="A7" s="113" t="s">
        <v>55</v>
      </c>
      <c r="B7" s="52">
        <v>2774</v>
      </c>
      <c r="C7" s="52">
        <v>1313</v>
      </c>
      <c r="D7" s="53">
        <f aca="true" t="shared" si="0" ref="D7:D15">C7-B7</f>
        <v>-1461</v>
      </c>
      <c r="E7" s="114">
        <f aca="true" t="shared" si="1" ref="E7:E15">ROUND(C7/B7*100,1)</f>
        <v>47.3</v>
      </c>
      <c r="G7" s="51"/>
      <c r="H7" s="54"/>
      <c r="K7" s="54"/>
    </row>
    <row r="8" spans="1:11" ht="35.25" customHeight="1">
      <c r="A8" s="113" t="s">
        <v>56</v>
      </c>
      <c r="B8" s="52">
        <v>2991</v>
      </c>
      <c r="C8" s="52">
        <v>1601</v>
      </c>
      <c r="D8" s="53">
        <f t="shared" si="0"/>
        <v>-1390</v>
      </c>
      <c r="E8" s="114">
        <f t="shared" si="1"/>
        <v>53.5</v>
      </c>
      <c r="G8" s="51"/>
      <c r="H8" s="54"/>
      <c r="K8" s="54"/>
    </row>
    <row r="9" spans="1:11" s="46" customFormat="1" ht="25.5" customHeight="1">
      <c r="A9" s="113" t="s">
        <v>57</v>
      </c>
      <c r="B9" s="52">
        <v>1623</v>
      </c>
      <c r="C9" s="52">
        <v>724</v>
      </c>
      <c r="D9" s="53">
        <f t="shared" si="0"/>
        <v>-899</v>
      </c>
      <c r="E9" s="114">
        <f t="shared" si="1"/>
        <v>44.6</v>
      </c>
      <c r="F9" s="44"/>
      <c r="G9" s="51"/>
      <c r="H9" s="54"/>
      <c r="I9" s="44"/>
      <c r="K9" s="54"/>
    </row>
    <row r="10" spans="1:11" ht="36.75" customHeight="1">
      <c r="A10" s="113" t="s">
        <v>58</v>
      </c>
      <c r="B10" s="52">
        <v>351</v>
      </c>
      <c r="C10" s="52">
        <v>126</v>
      </c>
      <c r="D10" s="53">
        <f t="shared" si="0"/>
        <v>-225</v>
      </c>
      <c r="E10" s="114">
        <f t="shared" si="1"/>
        <v>35.9</v>
      </c>
      <c r="G10" s="51"/>
      <c r="H10" s="54"/>
      <c r="K10" s="54"/>
    </row>
    <row r="11" spans="1:11" ht="28.5" customHeight="1">
      <c r="A11" s="113" t="s">
        <v>59</v>
      </c>
      <c r="B11" s="52">
        <v>1093</v>
      </c>
      <c r="C11" s="52">
        <v>413</v>
      </c>
      <c r="D11" s="53">
        <f t="shared" si="0"/>
        <v>-680</v>
      </c>
      <c r="E11" s="114">
        <f t="shared" si="1"/>
        <v>37.8</v>
      </c>
      <c r="G11" s="51"/>
      <c r="H11" s="54"/>
      <c r="K11" s="54"/>
    </row>
    <row r="12" spans="1:11" ht="59.25" customHeight="1">
      <c r="A12" s="113" t="s">
        <v>60</v>
      </c>
      <c r="B12" s="52">
        <v>15</v>
      </c>
      <c r="C12" s="52">
        <v>6</v>
      </c>
      <c r="D12" s="53">
        <f t="shared" si="0"/>
        <v>-9</v>
      </c>
      <c r="E12" s="114">
        <f t="shared" si="1"/>
        <v>40</v>
      </c>
      <c r="G12" s="51"/>
      <c r="H12" s="54"/>
      <c r="K12" s="54"/>
    </row>
    <row r="13" spans="1:18" ht="30.75" customHeight="1">
      <c r="A13" s="113" t="s">
        <v>61</v>
      </c>
      <c r="B13" s="52">
        <v>1508</v>
      </c>
      <c r="C13" s="52">
        <v>237</v>
      </c>
      <c r="D13" s="53">
        <f t="shared" si="0"/>
        <v>-1271</v>
      </c>
      <c r="E13" s="114">
        <f t="shared" si="1"/>
        <v>15.7</v>
      </c>
      <c r="G13" s="51"/>
      <c r="H13" s="54"/>
      <c r="K13" s="54"/>
      <c r="R13" s="55"/>
    </row>
    <row r="14" spans="1:18" ht="75" customHeight="1">
      <c r="A14" s="113" t="s">
        <v>62</v>
      </c>
      <c r="B14" s="52">
        <v>891</v>
      </c>
      <c r="C14" s="52">
        <v>371</v>
      </c>
      <c r="D14" s="53">
        <f t="shared" si="0"/>
        <v>-520</v>
      </c>
      <c r="E14" s="114">
        <f t="shared" si="1"/>
        <v>41.6</v>
      </c>
      <c r="G14" s="51"/>
      <c r="H14" s="54"/>
      <c r="K14" s="54"/>
      <c r="R14" s="55"/>
    </row>
    <row r="15" spans="1:18" ht="33" customHeight="1" thickBot="1">
      <c r="A15" s="115" t="s">
        <v>63</v>
      </c>
      <c r="B15" s="116">
        <v>538</v>
      </c>
      <c r="C15" s="116">
        <v>378</v>
      </c>
      <c r="D15" s="117">
        <f t="shared" si="0"/>
        <v>-160</v>
      </c>
      <c r="E15" s="118">
        <f t="shared" si="1"/>
        <v>70.3</v>
      </c>
      <c r="G15" s="51"/>
      <c r="H15" s="54"/>
      <c r="K15" s="54"/>
      <c r="R15" s="55"/>
    </row>
    <row r="16" spans="1:18" ht="12.75">
      <c r="A16" s="48"/>
      <c r="B16" s="48"/>
      <c r="C16" s="48"/>
      <c r="D16" s="48"/>
      <c r="R16" s="55"/>
    </row>
    <row r="17" spans="1:18" ht="12.75">
      <c r="A17" s="48"/>
      <c r="B17" s="48"/>
      <c r="C17" s="48"/>
      <c r="D17" s="48"/>
      <c r="R17" s="55"/>
    </row>
    <row r="18" ht="12.75">
      <c r="R18" s="55"/>
    </row>
    <row r="19" ht="12.75">
      <c r="R19" s="55"/>
    </row>
    <row r="20" ht="12.75">
      <c r="R20" s="55"/>
    </row>
    <row r="21" ht="12.75">
      <c r="R21" s="5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SheetLayoutView="100" zoomScalePageLayoutView="0" workbookViewId="0" topLeftCell="A10">
      <selection activeCell="B28" sqref="B28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15" t="s">
        <v>107</v>
      </c>
      <c r="B1" s="215"/>
      <c r="C1" s="215"/>
      <c r="D1" s="215"/>
      <c r="E1" s="215"/>
    </row>
    <row r="2" spans="1:5" ht="27" customHeight="1">
      <c r="A2" s="216" t="s">
        <v>77</v>
      </c>
      <c r="B2" s="216"/>
      <c r="C2" s="216"/>
      <c r="D2" s="216"/>
      <c r="E2" s="216"/>
    </row>
    <row r="3" spans="1:6" ht="18" customHeight="1">
      <c r="A3" s="211" t="s">
        <v>0</v>
      </c>
      <c r="B3" s="211" t="s">
        <v>1</v>
      </c>
      <c r="C3" s="211" t="s">
        <v>2</v>
      </c>
      <c r="D3" s="217" t="s">
        <v>3</v>
      </c>
      <c r="E3" s="217"/>
      <c r="F3" s="2"/>
    </row>
    <row r="4" spans="1:6" ht="40.5" customHeight="1">
      <c r="A4" s="211"/>
      <c r="B4" s="211"/>
      <c r="C4" s="211"/>
      <c r="D4" s="38" t="s">
        <v>4</v>
      </c>
      <c r="E4" s="67" t="s">
        <v>120</v>
      </c>
      <c r="F4" s="2"/>
    </row>
    <row r="5" spans="1:6" ht="21" customHeight="1">
      <c r="A5" s="68" t="s">
        <v>115</v>
      </c>
      <c r="B5" s="59">
        <v>37278</v>
      </c>
      <c r="C5" s="59">
        <v>33137</v>
      </c>
      <c r="D5" s="57">
        <f aca="true" t="shared" si="0" ref="D5:D19">ROUND(C5/B5*100,1)</f>
        <v>88.9</v>
      </c>
      <c r="E5" s="149">
        <f aca="true" t="shared" si="1" ref="E5:E18">C5-B5</f>
        <v>-4141</v>
      </c>
      <c r="F5" s="1" t="s">
        <v>5</v>
      </c>
    </row>
    <row r="6" spans="1:5" ht="21.75" customHeight="1">
      <c r="A6" s="69" t="s">
        <v>6</v>
      </c>
      <c r="B6" s="148">
        <v>22601</v>
      </c>
      <c r="C6" s="148">
        <v>21880</v>
      </c>
      <c r="D6" s="62">
        <f t="shared" si="0"/>
        <v>96.8</v>
      </c>
      <c r="E6" s="150">
        <f t="shared" si="1"/>
        <v>-721</v>
      </c>
    </row>
    <row r="7" spans="1:7" ht="33" customHeight="1">
      <c r="A7" s="68" t="s">
        <v>108</v>
      </c>
      <c r="B7" s="59">
        <v>35654</v>
      </c>
      <c r="C7" s="66">
        <v>36377</v>
      </c>
      <c r="D7" s="57">
        <f t="shared" si="0"/>
        <v>102</v>
      </c>
      <c r="E7" s="149">
        <f t="shared" si="1"/>
        <v>723</v>
      </c>
      <c r="F7" s="3"/>
      <c r="G7" s="4"/>
    </row>
    <row r="8" spans="1:7" ht="21.75" customHeight="1">
      <c r="A8" s="70" t="s">
        <v>118</v>
      </c>
      <c r="B8" s="148">
        <v>24343</v>
      </c>
      <c r="C8" s="151">
        <v>25383</v>
      </c>
      <c r="D8" s="57">
        <f t="shared" si="0"/>
        <v>104.3</v>
      </c>
      <c r="E8" s="149">
        <f t="shared" si="1"/>
        <v>1040</v>
      </c>
      <c r="F8" s="3"/>
      <c r="G8" s="4"/>
    </row>
    <row r="9" spans="1:7" ht="33" customHeight="1">
      <c r="A9" s="71" t="s">
        <v>7</v>
      </c>
      <c r="B9" s="63">
        <v>68.3</v>
      </c>
      <c r="C9" s="63">
        <v>69.8</v>
      </c>
      <c r="D9" s="207" t="s">
        <v>121</v>
      </c>
      <c r="E9" s="208"/>
      <c r="F9" s="5"/>
      <c r="G9" s="4"/>
    </row>
    <row r="10" spans="1:7" ht="33" customHeight="1">
      <c r="A10" s="69" t="s">
        <v>109</v>
      </c>
      <c r="B10" s="148">
        <v>135</v>
      </c>
      <c r="C10" s="148">
        <v>67</v>
      </c>
      <c r="D10" s="64">
        <f>ROUND(C10/B10*100,1)</f>
        <v>49.6</v>
      </c>
      <c r="E10" s="152">
        <f>C10-B10</f>
        <v>-68</v>
      </c>
      <c r="F10" s="5"/>
      <c r="G10" s="4"/>
    </row>
    <row r="11" spans="1:7" ht="36" customHeight="1">
      <c r="A11" s="69" t="s">
        <v>119</v>
      </c>
      <c r="B11" s="148">
        <v>675</v>
      </c>
      <c r="C11" s="148">
        <v>644</v>
      </c>
      <c r="D11" s="64">
        <f>ROUND(C11/B11*100,1)</f>
        <v>95.4</v>
      </c>
      <c r="E11" s="152">
        <f>C11-B11</f>
        <v>-31</v>
      </c>
      <c r="F11" s="5"/>
      <c r="G11" s="4"/>
    </row>
    <row r="12" spans="1:5" ht="21.75" customHeight="1">
      <c r="A12" s="69" t="s">
        <v>110</v>
      </c>
      <c r="B12" s="151">
        <v>6171</v>
      </c>
      <c r="C12" s="148">
        <v>6494</v>
      </c>
      <c r="D12" s="62">
        <f t="shared" si="0"/>
        <v>105.2</v>
      </c>
      <c r="E12" s="153">
        <f t="shared" si="1"/>
        <v>323</v>
      </c>
    </row>
    <row r="13" spans="1:5" ht="21.75" customHeight="1">
      <c r="A13" s="69" t="s">
        <v>111</v>
      </c>
      <c r="B13" s="151">
        <v>1257</v>
      </c>
      <c r="C13" s="148">
        <v>1986</v>
      </c>
      <c r="D13" s="62">
        <f>ROUND(C13/B13*100,1)</f>
        <v>158</v>
      </c>
      <c r="E13" s="153">
        <f>C13-B13</f>
        <v>729</v>
      </c>
    </row>
    <row r="14" spans="1:5" ht="21.75" customHeight="1">
      <c r="A14" s="69" t="s">
        <v>112</v>
      </c>
      <c r="B14" s="151">
        <v>5</v>
      </c>
      <c r="C14" s="148">
        <v>1</v>
      </c>
      <c r="D14" s="62">
        <f>ROUND(C14/B14*100,1)</f>
        <v>20</v>
      </c>
      <c r="E14" s="153">
        <f>C14-B14</f>
        <v>-4</v>
      </c>
    </row>
    <row r="15" spans="1:6" ht="33.75" customHeight="1">
      <c r="A15" s="68" t="s">
        <v>113</v>
      </c>
      <c r="B15" s="154">
        <v>10434</v>
      </c>
      <c r="C15" s="155">
        <v>11018</v>
      </c>
      <c r="D15" s="57">
        <f t="shared" si="0"/>
        <v>105.6</v>
      </c>
      <c r="E15" s="149">
        <f t="shared" si="1"/>
        <v>584</v>
      </c>
      <c r="F15" s="6"/>
    </row>
    <row r="16" spans="1:6" ht="31.5">
      <c r="A16" s="69" t="s">
        <v>114</v>
      </c>
      <c r="B16" s="156">
        <v>7375</v>
      </c>
      <c r="C16" s="156">
        <v>7947</v>
      </c>
      <c r="D16" s="65">
        <f t="shared" si="0"/>
        <v>107.8</v>
      </c>
      <c r="E16" s="150">
        <f t="shared" si="1"/>
        <v>572</v>
      </c>
      <c r="F16" s="7"/>
    </row>
    <row r="17" spans="1:11" ht="21.75" customHeight="1">
      <c r="A17" s="68" t="s">
        <v>20</v>
      </c>
      <c r="B17" s="154">
        <v>37507</v>
      </c>
      <c r="C17" s="154">
        <v>39559</v>
      </c>
      <c r="D17" s="57">
        <f t="shared" si="0"/>
        <v>105.5</v>
      </c>
      <c r="E17" s="149">
        <f t="shared" si="1"/>
        <v>2052</v>
      </c>
      <c r="F17" s="7"/>
      <c r="K17" s="8"/>
    </row>
    <row r="18" spans="1:6" ht="21.75" customHeight="1">
      <c r="A18" s="69" t="s">
        <v>6</v>
      </c>
      <c r="B18" s="157">
        <v>36955</v>
      </c>
      <c r="C18" s="157">
        <v>39032</v>
      </c>
      <c r="D18" s="62">
        <f t="shared" si="0"/>
        <v>105.6</v>
      </c>
      <c r="E18" s="150">
        <f t="shared" si="1"/>
        <v>2077</v>
      </c>
      <c r="F18" s="7"/>
    </row>
    <row r="19" spans="1:6" ht="37.5" customHeight="1">
      <c r="A19" s="68" t="s">
        <v>79</v>
      </c>
      <c r="B19" s="66">
        <v>1825</v>
      </c>
      <c r="C19" s="59">
        <v>2124</v>
      </c>
      <c r="D19" s="62">
        <f t="shared" si="0"/>
        <v>116.4</v>
      </c>
      <c r="E19" s="56" t="s">
        <v>125</v>
      </c>
      <c r="F19" s="7"/>
    </row>
    <row r="20" spans="1:5" ht="9" customHeight="1">
      <c r="A20" s="209" t="s">
        <v>78</v>
      </c>
      <c r="B20" s="209"/>
      <c r="C20" s="209"/>
      <c r="D20" s="209"/>
      <c r="E20" s="209"/>
    </row>
    <row r="21" spans="1:5" ht="21.75" customHeight="1">
      <c r="A21" s="210"/>
      <c r="B21" s="210"/>
      <c r="C21" s="210"/>
      <c r="D21" s="210"/>
      <c r="E21" s="210"/>
    </row>
    <row r="22" spans="1:5" ht="12.75" customHeight="1">
      <c r="A22" s="211" t="s">
        <v>0</v>
      </c>
      <c r="B22" s="212" t="s">
        <v>2</v>
      </c>
      <c r="C22" s="212" t="s">
        <v>80</v>
      </c>
      <c r="D22" s="213" t="s">
        <v>3</v>
      </c>
      <c r="E22" s="214"/>
    </row>
    <row r="23" spans="1:5" ht="48.75" customHeight="1">
      <c r="A23" s="211"/>
      <c r="B23" s="212"/>
      <c r="C23" s="212"/>
      <c r="D23" s="38" t="s">
        <v>4</v>
      </c>
      <c r="E23" s="56" t="s">
        <v>122</v>
      </c>
    </row>
    <row r="24" spans="1:8" ht="26.25" customHeight="1">
      <c r="A24" s="68" t="s">
        <v>115</v>
      </c>
      <c r="B24" s="154">
        <v>11257</v>
      </c>
      <c r="C24" s="61">
        <v>9162</v>
      </c>
      <c r="D24" s="57">
        <f>ROUND(C24/B24*100,1)</f>
        <v>81.4</v>
      </c>
      <c r="E24" s="149">
        <f>C24-B24</f>
        <v>-2095</v>
      </c>
      <c r="G24" s="9"/>
      <c r="H24" s="9"/>
    </row>
    <row r="25" spans="1:5" ht="26.25" customHeight="1">
      <c r="A25" s="68" t="s">
        <v>116</v>
      </c>
      <c r="B25" s="154">
        <v>9655</v>
      </c>
      <c r="C25" s="61">
        <v>7879</v>
      </c>
      <c r="D25" s="57">
        <f>ROUND(C25/B25*100,1)</f>
        <v>81.6</v>
      </c>
      <c r="E25" s="149">
        <f>C25-B25</f>
        <v>-1776</v>
      </c>
    </row>
    <row r="26" spans="1:5" ht="24" customHeight="1">
      <c r="A26" s="68" t="s">
        <v>123</v>
      </c>
      <c r="B26" s="61">
        <v>527</v>
      </c>
      <c r="C26" s="61">
        <v>1068</v>
      </c>
      <c r="D26" s="57">
        <f>ROUND(C26/B26*100,1)</f>
        <v>202.7</v>
      </c>
      <c r="E26" s="149">
        <f>C26-B26</f>
        <v>541</v>
      </c>
    </row>
    <row r="27" spans="1:5" ht="34.5" customHeight="1">
      <c r="A27" s="68" t="s">
        <v>117</v>
      </c>
      <c r="B27" s="61" t="s">
        <v>8</v>
      </c>
      <c r="C27" s="61">
        <v>1190</v>
      </c>
      <c r="D27" s="57" t="s">
        <v>8</v>
      </c>
      <c r="E27" s="38" t="s">
        <v>8</v>
      </c>
    </row>
    <row r="28" spans="1:10" ht="24.75" customHeight="1">
      <c r="A28" s="72" t="s">
        <v>9</v>
      </c>
      <c r="B28" s="61">
        <v>2500</v>
      </c>
      <c r="C28" s="61">
        <v>3962</v>
      </c>
      <c r="D28" s="58">
        <f>ROUND(C28/B28*100,1)</f>
        <v>158.5</v>
      </c>
      <c r="E28" s="60" t="s">
        <v>126</v>
      </c>
      <c r="F28" s="7"/>
      <c r="G28" s="7"/>
      <c r="I28" s="7"/>
      <c r="J28" s="10"/>
    </row>
    <row r="29" spans="1:5" ht="24.75" customHeight="1">
      <c r="A29" s="68" t="s">
        <v>10</v>
      </c>
      <c r="B29" s="61">
        <v>21</v>
      </c>
      <c r="C29" s="61">
        <v>9</v>
      </c>
      <c r="D29" s="204" t="s">
        <v>124</v>
      </c>
      <c r="E29" s="205"/>
    </row>
    <row r="30" spans="1:5" ht="33" customHeight="1">
      <c r="A30" s="206"/>
      <c r="B30" s="206"/>
      <c r="C30" s="206"/>
      <c r="D30" s="206"/>
      <c r="E30" s="206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H34"/>
  <sheetViews>
    <sheetView tabSelected="1" zoomScale="75" zoomScaleNormal="75" zoomScaleSheetLayoutView="100" workbookViewId="0" topLeftCell="BF1">
      <selection activeCell="BM31" sqref="BM31"/>
    </sheetView>
  </sheetViews>
  <sheetFormatPr defaultColWidth="9.140625" defaultRowHeight="15"/>
  <cols>
    <col min="1" max="1" width="25.8515625" style="14" customWidth="1"/>
    <col min="2" max="80" width="9.7109375" style="14" customWidth="1"/>
    <col min="81" max="81" width="6.57421875" style="14" customWidth="1"/>
    <col min="82" max="82" width="9.28125" style="14" customWidth="1"/>
    <col min="83" max="16384" width="9.140625" style="14" customWidth="1"/>
  </cols>
  <sheetData>
    <row r="1" spans="1:81" ht="21.75" customHeight="1">
      <c r="A1" s="11"/>
      <c r="B1" s="218" t="s">
        <v>127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161"/>
      <c r="O1" s="161"/>
      <c r="P1" s="161"/>
      <c r="Q1" s="161"/>
      <c r="R1" s="161"/>
      <c r="S1" s="161"/>
      <c r="T1" s="161"/>
      <c r="U1" s="16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3"/>
      <c r="AY1" s="13"/>
      <c r="AZ1" s="13"/>
      <c r="BA1" s="13"/>
      <c r="BB1" s="13"/>
      <c r="BC1" s="13"/>
      <c r="BD1" s="13"/>
      <c r="BF1" s="15"/>
      <c r="BH1" s="15"/>
      <c r="BI1" s="15"/>
      <c r="BK1" s="16"/>
      <c r="BQ1" s="16"/>
      <c r="BR1" s="16"/>
      <c r="CC1" s="16"/>
    </row>
    <row r="2" spans="1:79" ht="21.75" customHeight="1">
      <c r="A2" s="17"/>
      <c r="B2" s="219" t="s">
        <v>81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162"/>
      <c r="O2" s="162"/>
      <c r="P2" s="162"/>
      <c r="Q2" s="162"/>
      <c r="R2" s="162"/>
      <c r="S2" s="162"/>
      <c r="T2" s="162"/>
      <c r="U2" s="162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9"/>
      <c r="AY2" s="19"/>
      <c r="AZ2" s="19"/>
      <c r="BA2" s="19"/>
      <c r="BB2" s="19"/>
      <c r="BC2" s="19"/>
      <c r="BD2" s="19"/>
      <c r="BE2" s="19"/>
      <c r="BF2" s="20"/>
      <c r="BG2" s="20"/>
      <c r="BH2" s="20"/>
      <c r="BI2" s="20"/>
      <c r="BJ2" s="20"/>
      <c r="BK2" s="16" t="s">
        <v>11</v>
      </c>
      <c r="BN2" s="16"/>
      <c r="CA2" s="16" t="s">
        <v>11</v>
      </c>
    </row>
    <row r="3" spans="1:81" ht="11.25" customHeight="1">
      <c r="A3" s="246"/>
      <c r="B3" s="240" t="s">
        <v>73</v>
      </c>
      <c r="C3" s="240"/>
      <c r="D3" s="240"/>
      <c r="E3" s="240"/>
      <c r="F3" s="231" t="s">
        <v>74</v>
      </c>
      <c r="G3" s="232"/>
      <c r="H3" s="232"/>
      <c r="I3" s="233"/>
      <c r="J3" s="231" t="s">
        <v>12</v>
      </c>
      <c r="K3" s="232"/>
      <c r="L3" s="232"/>
      <c r="M3" s="233"/>
      <c r="N3" s="231" t="s">
        <v>75</v>
      </c>
      <c r="O3" s="232"/>
      <c r="P3" s="232"/>
      <c r="Q3" s="233"/>
      <c r="R3" s="231" t="s">
        <v>13</v>
      </c>
      <c r="S3" s="232"/>
      <c r="T3" s="232"/>
      <c r="U3" s="233"/>
      <c r="V3" s="231" t="s">
        <v>14</v>
      </c>
      <c r="W3" s="232"/>
      <c r="X3" s="232"/>
      <c r="Y3" s="233"/>
      <c r="Z3" s="243" t="s">
        <v>15</v>
      </c>
      <c r="AA3" s="244"/>
      <c r="AB3" s="244"/>
      <c r="AC3" s="241"/>
      <c r="AD3" s="240" t="s">
        <v>16</v>
      </c>
      <c r="AE3" s="240"/>
      <c r="AF3" s="240"/>
      <c r="AG3" s="240"/>
      <c r="AH3" s="243" t="s">
        <v>17</v>
      </c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1"/>
      <c r="AT3" s="231" t="s">
        <v>18</v>
      </c>
      <c r="AU3" s="232"/>
      <c r="AV3" s="232"/>
      <c r="AW3" s="233"/>
      <c r="AX3" s="242" t="s">
        <v>19</v>
      </c>
      <c r="AY3" s="242"/>
      <c r="AZ3" s="242"/>
      <c r="BA3" s="242"/>
      <c r="BB3" s="240" t="s">
        <v>20</v>
      </c>
      <c r="BC3" s="240"/>
      <c r="BD3" s="240"/>
      <c r="BE3" s="240"/>
      <c r="BF3" s="231" t="s">
        <v>21</v>
      </c>
      <c r="BG3" s="232"/>
      <c r="BH3" s="232"/>
      <c r="BI3" s="233"/>
      <c r="BJ3" s="240" t="s">
        <v>22</v>
      </c>
      <c r="BK3" s="240"/>
      <c r="BL3" s="240"/>
      <c r="BM3" s="240"/>
      <c r="BN3" s="231" t="s">
        <v>82</v>
      </c>
      <c r="BO3" s="232"/>
      <c r="BP3" s="232"/>
      <c r="BQ3" s="233"/>
      <c r="BR3" s="231" t="s">
        <v>23</v>
      </c>
      <c r="BS3" s="232"/>
      <c r="BT3" s="232"/>
      <c r="BU3" s="232"/>
      <c r="BV3" s="231" t="s">
        <v>9</v>
      </c>
      <c r="BW3" s="232"/>
      <c r="BX3" s="232"/>
      <c r="BY3" s="233"/>
      <c r="BZ3" s="240" t="s">
        <v>24</v>
      </c>
      <c r="CA3" s="240"/>
      <c r="CB3" s="240"/>
      <c r="CC3" s="21"/>
    </row>
    <row r="4" spans="1:81" ht="38.25" customHeight="1">
      <c r="A4" s="247"/>
      <c r="B4" s="240"/>
      <c r="C4" s="240"/>
      <c r="D4" s="240"/>
      <c r="E4" s="240"/>
      <c r="F4" s="234"/>
      <c r="G4" s="235"/>
      <c r="H4" s="235"/>
      <c r="I4" s="236"/>
      <c r="J4" s="234"/>
      <c r="K4" s="235"/>
      <c r="L4" s="235"/>
      <c r="M4" s="236"/>
      <c r="N4" s="234"/>
      <c r="O4" s="235"/>
      <c r="P4" s="235"/>
      <c r="Q4" s="236"/>
      <c r="R4" s="234"/>
      <c r="S4" s="235"/>
      <c r="T4" s="235"/>
      <c r="U4" s="236"/>
      <c r="V4" s="234"/>
      <c r="W4" s="235"/>
      <c r="X4" s="235"/>
      <c r="Y4" s="236"/>
      <c r="Z4" s="241" t="s">
        <v>25</v>
      </c>
      <c r="AA4" s="240"/>
      <c r="AB4" s="240"/>
      <c r="AC4" s="240"/>
      <c r="AD4" s="240"/>
      <c r="AE4" s="240"/>
      <c r="AF4" s="240"/>
      <c r="AG4" s="240"/>
      <c r="AH4" s="240" t="s">
        <v>26</v>
      </c>
      <c r="AI4" s="240"/>
      <c r="AJ4" s="240"/>
      <c r="AK4" s="240"/>
      <c r="AL4" s="240" t="s">
        <v>27</v>
      </c>
      <c r="AM4" s="240"/>
      <c r="AN4" s="240"/>
      <c r="AO4" s="240"/>
      <c r="AP4" s="240" t="s">
        <v>28</v>
      </c>
      <c r="AQ4" s="240"/>
      <c r="AR4" s="240"/>
      <c r="AS4" s="240"/>
      <c r="AT4" s="234"/>
      <c r="AU4" s="235"/>
      <c r="AV4" s="235"/>
      <c r="AW4" s="236"/>
      <c r="AX4" s="242"/>
      <c r="AY4" s="242"/>
      <c r="AZ4" s="242"/>
      <c r="BA4" s="242"/>
      <c r="BB4" s="240"/>
      <c r="BC4" s="240"/>
      <c r="BD4" s="240"/>
      <c r="BE4" s="240"/>
      <c r="BF4" s="234"/>
      <c r="BG4" s="235"/>
      <c r="BH4" s="235"/>
      <c r="BI4" s="236"/>
      <c r="BJ4" s="240"/>
      <c r="BK4" s="240"/>
      <c r="BL4" s="240"/>
      <c r="BM4" s="240"/>
      <c r="BN4" s="234"/>
      <c r="BO4" s="235"/>
      <c r="BP4" s="235"/>
      <c r="BQ4" s="236"/>
      <c r="BR4" s="234"/>
      <c r="BS4" s="235"/>
      <c r="BT4" s="235"/>
      <c r="BU4" s="235"/>
      <c r="BV4" s="234"/>
      <c r="BW4" s="235"/>
      <c r="BX4" s="235"/>
      <c r="BY4" s="236"/>
      <c r="BZ4" s="240"/>
      <c r="CA4" s="240"/>
      <c r="CB4" s="240"/>
      <c r="CC4" s="21"/>
    </row>
    <row r="5" spans="1:81" ht="15" customHeight="1">
      <c r="A5" s="247"/>
      <c r="B5" s="245"/>
      <c r="C5" s="245"/>
      <c r="D5" s="245"/>
      <c r="E5" s="245"/>
      <c r="F5" s="234"/>
      <c r="G5" s="235"/>
      <c r="H5" s="235"/>
      <c r="I5" s="236"/>
      <c r="J5" s="237"/>
      <c r="K5" s="238"/>
      <c r="L5" s="238"/>
      <c r="M5" s="239"/>
      <c r="N5" s="237"/>
      <c r="O5" s="238"/>
      <c r="P5" s="238"/>
      <c r="Q5" s="239"/>
      <c r="R5" s="237"/>
      <c r="S5" s="238"/>
      <c r="T5" s="238"/>
      <c r="U5" s="239"/>
      <c r="V5" s="237"/>
      <c r="W5" s="238"/>
      <c r="X5" s="238"/>
      <c r="Y5" s="239"/>
      <c r="Z5" s="241"/>
      <c r="AA5" s="240"/>
      <c r="AB5" s="240"/>
      <c r="AC5" s="240"/>
      <c r="AD5" s="245"/>
      <c r="AE5" s="245"/>
      <c r="AF5" s="245"/>
      <c r="AG5" s="245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37"/>
      <c r="AU5" s="238"/>
      <c r="AV5" s="238"/>
      <c r="AW5" s="239"/>
      <c r="AX5" s="242"/>
      <c r="AY5" s="242"/>
      <c r="AZ5" s="242"/>
      <c r="BA5" s="242"/>
      <c r="BB5" s="240"/>
      <c r="BC5" s="240"/>
      <c r="BD5" s="240"/>
      <c r="BE5" s="240"/>
      <c r="BF5" s="237"/>
      <c r="BG5" s="238"/>
      <c r="BH5" s="238"/>
      <c r="BI5" s="239"/>
      <c r="BJ5" s="240"/>
      <c r="BK5" s="240"/>
      <c r="BL5" s="240"/>
      <c r="BM5" s="240"/>
      <c r="BN5" s="237"/>
      <c r="BO5" s="238"/>
      <c r="BP5" s="238"/>
      <c r="BQ5" s="239"/>
      <c r="BR5" s="237"/>
      <c r="BS5" s="238"/>
      <c r="BT5" s="238"/>
      <c r="BU5" s="238"/>
      <c r="BV5" s="237"/>
      <c r="BW5" s="238"/>
      <c r="BX5" s="238"/>
      <c r="BY5" s="239"/>
      <c r="BZ5" s="240"/>
      <c r="CA5" s="240"/>
      <c r="CB5" s="240"/>
      <c r="CC5" s="21"/>
    </row>
    <row r="6" spans="1:81" ht="35.25" customHeight="1">
      <c r="A6" s="247"/>
      <c r="B6" s="222">
        <v>2016</v>
      </c>
      <c r="C6" s="223">
        <v>2017</v>
      </c>
      <c r="D6" s="225" t="s">
        <v>29</v>
      </c>
      <c r="E6" s="225"/>
      <c r="F6" s="222">
        <v>2016</v>
      </c>
      <c r="G6" s="223">
        <v>2017</v>
      </c>
      <c r="H6" s="225" t="s">
        <v>29</v>
      </c>
      <c r="I6" s="225"/>
      <c r="J6" s="222">
        <v>2016</v>
      </c>
      <c r="K6" s="223">
        <v>2017</v>
      </c>
      <c r="L6" s="229" t="s">
        <v>29</v>
      </c>
      <c r="M6" s="230"/>
      <c r="N6" s="222">
        <v>2016</v>
      </c>
      <c r="O6" s="223">
        <v>2017</v>
      </c>
      <c r="P6" s="225" t="s">
        <v>29</v>
      </c>
      <c r="Q6" s="225"/>
      <c r="R6" s="222">
        <v>2016</v>
      </c>
      <c r="S6" s="223">
        <v>2017</v>
      </c>
      <c r="T6" s="228" t="s">
        <v>29</v>
      </c>
      <c r="U6" s="228"/>
      <c r="V6" s="226">
        <v>2016</v>
      </c>
      <c r="W6" s="226">
        <v>2017</v>
      </c>
      <c r="X6" s="225" t="s">
        <v>29</v>
      </c>
      <c r="Y6" s="225"/>
      <c r="Z6" s="228">
        <v>2016</v>
      </c>
      <c r="AA6" s="226">
        <v>2017</v>
      </c>
      <c r="AB6" s="225" t="s">
        <v>29</v>
      </c>
      <c r="AC6" s="225"/>
      <c r="AD6" s="228">
        <v>2016</v>
      </c>
      <c r="AE6" s="226">
        <v>2017</v>
      </c>
      <c r="AF6" s="225" t="s">
        <v>29</v>
      </c>
      <c r="AG6" s="225"/>
      <c r="AH6" s="228">
        <v>2016</v>
      </c>
      <c r="AI6" s="226">
        <v>2017</v>
      </c>
      <c r="AJ6" s="225" t="s">
        <v>29</v>
      </c>
      <c r="AK6" s="225"/>
      <c r="AL6" s="228">
        <v>2016</v>
      </c>
      <c r="AM6" s="226">
        <v>2017</v>
      </c>
      <c r="AN6" s="225" t="s">
        <v>29</v>
      </c>
      <c r="AO6" s="225"/>
      <c r="AP6" s="228">
        <v>2016</v>
      </c>
      <c r="AQ6" s="226">
        <v>2017</v>
      </c>
      <c r="AR6" s="225" t="s">
        <v>29</v>
      </c>
      <c r="AS6" s="225"/>
      <c r="AT6" s="222">
        <v>2016</v>
      </c>
      <c r="AU6" s="223">
        <v>2017</v>
      </c>
      <c r="AV6" s="225" t="s">
        <v>29</v>
      </c>
      <c r="AW6" s="225"/>
      <c r="AX6" s="222">
        <v>2016</v>
      </c>
      <c r="AY6" s="223">
        <v>2017</v>
      </c>
      <c r="AZ6" s="225" t="s">
        <v>29</v>
      </c>
      <c r="BA6" s="225"/>
      <c r="BB6" s="225" t="s">
        <v>30</v>
      </c>
      <c r="BC6" s="225"/>
      <c r="BD6" s="225" t="s">
        <v>29</v>
      </c>
      <c r="BE6" s="225"/>
      <c r="BF6" s="222">
        <v>2016</v>
      </c>
      <c r="BG6" s="223">
        <v>2017</v>
      </c>
      <c r="BH6" s="225" t="s">
        <v>29</v>
      </c>
      <c r="BI6" s="225"/>
      <c r="BJ6" s="222">
        <v>2016</v>
      </c>
      <c r="BK6" s="223">
        <v>2017</v>
      </c>
      <c r="BL6" s="225" t="s">
        <v>29</v>
      </c>
      <c r="BM6" s="225"/>
      <c r="BN6" s="222">
        <v>2016</v>
      </c>
      <c r="BO6" s="223">
        <v>2017</v>
      </c>
      <c r="BP6" s="225" t="s">
        <v>29</v>
      </c>
      <c r="BQ6" s="225"/>
      <c r="BR6" s="222">
        <v>2016</v>
      </c>
      <c r="BS6" s="223">
        <v>2017</v>
      </c>
      <c r="BT6" s="225" t="s">
        <v>29</v>
      </c>
      <c r="BU6" s="225"/>
      <c r="BV6" s="222">
        <v>2016</v>
      </c>
      <c r="BW6" s="223">
        <v>2017</v>
      </c>
      <c r="BX6" s="225" t="s">
        <v>29</v>
      </c>
      <c r="BY6" s="225"/>
      <c r="BZ6" s="222">
        <v>2016</v>
      </c>
      <c r="CA6" s="223">
        <v>2017</v>
      </c>
      <c r="CB6" s="220" t="s">
        <v>31</v>
      </c>
      <c r="CC6" s="22"/>
    </row>
    <row r="7" spans="1:81" s="26" customFormat="1" ht="18.75" customHeight="1">
      <c r="A7" s="248"/>
      <c r="B7" s="222"/>
      <c r="C7" s="224"/>
      <c r="D7" s="23" t="s">
        <v>4</v>
      </c>
      <c r="E7" s="23" t="s">
        <v>31</v>
      </c>
      <c r="F7" s="222"/>
      <c r="G7" s="224"/>
      <c r="H7" s="23" t="s">
        <v>4</v>
      </c>
      <c r="I7" s="23" t="s">
        <v>31</v>
      </c>
      <c r="J7" s="222"/>
      <c r="K7" s="224"/>
      <c r="L7" s="23" t="s">
        <v>4</v>
      </c>
      <c r="M7" s="23" t="s">
        <v>31</v>
      </c>
      <c r="N7" s="222"/>
      <c r="O7" s="224"/>
      <c r="P7" s="23" t="s">
        <v>4</v>
      </c>
      <c r="Q7" s="23" t="s">
        <v>31</v>
      </c>
      <c r="R7" s="222"/>
      <c r="S7" s="224"/>
      <c r="T7" s="24" t="s">
        <v>4</v>
      </c>
      <c r="U7" s="24" t="s">
        <v>31</v>
      </c>
      <c r="V7" s="227"/>
      <c r="W7" s="227"/>
      <c r="X7" s="23" t="s">
        <v>4</v>
      </c>
      <c r="Y7" s="23" t="s">
        <v>31</v>
      </c>
      <c r="Z7" s="228"/>
      <c r="AA7" s="227"/>
      <c r="AB7" s="23" t="s">
        <v>4</v>
      </c>
      <c r="AC7" s="23" t="s">
        <v>31</v>
      </c>
      <c r="AD7" s="228"/>
      <c r="AE7" s="227"/>
      <c r="AF7" s="23" t="s">
        <v>4</v>
      </c>
      <c r="AG7" s="23" t="s">
        <v>31</v>
      </c>
      <c r="AH7" s="228"/>
      <c r="AI7" s="227"/>
      <c r="AJ7" s="23" t="s">
        <v>4</v>
      </c>
      <c r="AK7" s="23" t="s">
        <v>31</v>
      </c>
      <c r="AL7" s="228"/>
      <c r="AM7" s="227"/>
      <c r="AN7" s="23" t="s">
        <v>4</v>
      </c>
      <c r="AO7" s="23" t="s">
        <v>31</v>
      </c>
      <c r="AP7" s="228"/>
      <c r="AQ7" s="227"/>
      <c r="AR7" s="23" t="s">
        <v>4</v>
      </c>
      <c r="AS7" s="23" t="s">
        <v>31</v>
      </c>
      <c r="AT7" s="222"/>
      <c r="AU7" s="224"/>
      <c r="AV7" s="23" t="s">
        <v>4</v>
      </c>
      <c r="AW7" s="23" t="s">
        <v>31</v>
      </c>
      <c r="AX7" s="222"/>
      <c r="AY7" s="224"/>
      <c r="AZ7" s="23" t="s">
        <v>4</v>
      </c>
      <c r="BA7" s="23" t="s">
        <v>31</v>
      </c>
      <c r="BB7" s="25">
        <v>2016</v>
      </c>
      <c r="BC7" s="25">
        <v>2017</v>
      </c>
      <c r="BD7" s="23" t="s">
        <v>4</v>
      </c>
      <c r="BE7" s="23" t="s">
        <v>31</v>
      </c>
      <c r="BF7" s="222"/>
      <c r="BG7" s="224"/>
      <c r="BH7" s="23" t="s">
        <v>4</v>
      </c>
      <c r="BI7" s="23" t="s">
        <v>31</v>
      </c>
      <c r="BJ7" s="222"/>
      <c r="BK7" s="224"/>
      <c r="BL7" s="23" t="s">
        <v>4</v>
      </c>
      <c r="BM7" s="23" t="s">
        <v>31</v>
      </c>
      <c r="BN7" s="222"/>
      <c r="BO7" s="224"/>
      <c r="BP7" s="23" t="s">
        <v>4</v>
      </c>
      <c r="BQ7" s="23" t="s">
        <v>31</v>
      </c>
      <c r="BR7" s="222"/>
      <c r="BS7" s="224"/>
      <c r="BT7" s="23" t="s">
        <v>4</v>
      </c>
      <c r="BU7" s="23" t="s">
        <v>31</v>
      </c>
      <c r="BV7" s="222"/>
      <c r="BW7" s="224"/>
      <c r="BX7" s="23" t="s">
        <v>4</v>
      </c>
      <c r="BY7" s="23" t="s">
        <v>31</v>
      </c>
      <c r="BZ7" s="222"/>
      <c r="CA7" s="224"/>
      <c r="CB7" s="221"/>
      <c r="CC7" s="22"/>
    </row>
    <row r="8" spans="1:81" ht="12.75" customHeight="1">
      <c r="A8" s="27" t="s">
        <v>32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7">
        <v>61</v>
      </c>
      <c r="BK8" s="27">
        <v>62</v>
      </c>
      <c r="BL8" s="27">
        <v>63</v>
      </c>
      <c r="BM8" s="27">
        <v>64</v>
      </c>
      <c r="BN8" s="27">
        <v>65</v>
      </c>
      <c r="BO8" s="27">
        <v>66</v>
      </c>
      <c r="BP8" s="27">
        <v>67</v>
      </c>
      <c r="BQ8" s="27">
        <v>68</v>
      </c>
      <c r="BR8" s="27">
        <v>69</v>
      </c>
      <c r="BS8" s="27">
        <v>70</v>
      </c>
      <c r="BT8" s="27">
        <v>71</v>
      </c>
      <c r="BU8" s="27">
        <v>72</v>
      </c>
      <c r="BV8" s="27">
        <v>73</v>
      </c>
      <c r="BW8" s="27">
        <v>74</v>
      </c>
      <c r="BX8" s="27">
        <v>75</v>
      </c>
      <c r="BY8" s="27">
        <v>76</v>
      </c>
      <c r="BZ8" s="27">
        <v>77</v>
      </c>
      <c r="CA8" s="27">
        <v>78</v>
      </c>
      <c r="CB8" s="27">
        <v>79</v>
      </c>
      <c r="CC8" s="28"/>
    </row>
    <row r="9" spans="1:82" s="31" customFormat="1" ht="18.75" customHeight="1">
      <c r="A9" s="144" t="s">
        <v>89</v>
      </c>
      <c r="B9" s="166">
        <f>SUM(B10:B26)</f>
        <v>37278</v>
      </c>
      <c r="C9" s="166">
        <f>SUM(C10:C26)</f>
        <v>33137</v>
      </c>
      <c r="D9" s="167">
        <f aca="true" t="shared" si="0" ref="D9:D26">C9/B9*100</f>
        <v>88.89157143623585</v>
      </c>
      <c r="E9" s="166">
        <f aca="true" t="shared" si="1" ref="E9:E26">C9-B9</f>
        <v>-4141</v>
      </c>
      <c r="F9" s="166">
        <f>SUM(F10:F26)</f>
        <v>22601</v>
      </c>
      <c r="G9" s="166">
        <f>SUM(G10:G26)</f>
        <v>21880</v>
      </c>
      <c r="H9" s="167">
        <f aca="true" t="shared" si="2" ref="H9:H26">G9/F9*100</f>
        <v>96.80987566921819</v>
      </c>
      <c r="I9" s="166">
        <f aca="true" t="shared" si="3" ref="I9:I26">G9-F9</f>
        <v>-721</v>
      </c>
      <c r="J9" s="166">
        <f>SUM(J10:J26)</f>
        <v>35654</v>
      </c>
      <c r="K9" s="166">
        <f>SUM(K10:K26)</f>
        <v>36377</v>
      </c>
      <c r="L9" s="167">
        <f aca="true" t="shared" si="4" ref="L9:L26">K9/J9*100</f>
        <v>102.0278229651652</v>
      </c>
      <c r="M9" s="166">
        <f aca="true" t="shared" si="5" ref="M9:M26">K9-J9</f>
        <v>723</v>
      </c>
      <c r="N9" s="166">
        <f>SUM(N10:N26)</f>
        <v>675</v>
      </c>
      <c r="O9" s="166">
        <f>SUM(O10:O26)</f>
        <v>644</v>
      </c>
      <c r="P9" s="168">
        <f aca="true" t="shared" si="6" ref="P9:P26">O9/N9*100</f>
        <v>95.4074074074074</v>
      </c>
      <c r="Q9" s="166">
        <f aca="true" t="shared" si="7" ref="Q9:Q26">O9-N9</f>
        <v>-31</v>
      </c>
      <c r="R9" s="166">
        <f>SUM(R10:R26)</f>
        <v>6171</v>
      </c>
      <c r="S9" s="166">
        <f>SUM(S10:S26)</f>
        <v>6494</v>
      </c>
      <c r="T9" s="168">
        <f aca="true" t="shared" si="8" ref="T9:T26">S9/R9*100</f>
        <v>105.23415977961432</v>
      </c>
      <c r="U9" s="166">
        <f aca="true" t="shared" si="9" ref="U9:U26">S9-R9</f>
        <v>323</v>
      </c>
      <c r="V9" s="166">
        <f>SUM(V10:V26)</f>
        <v>101068</v>
      </c>
      <c r="W9" s="166">
        <f>SUM(W10:W26)</f>
        <v>117349</v>
      </c>
      <c r="X9" s="167">
        <f aca="true" t="shared" si="10" ref="X9:X26">W9/V9*100</f>
        <v>116.10895634622234</v>
      </c>
      <c r="Y9" s="166">
        <f aca="true" t="shared" si="11" ref="Y9:Y26">W9-V9</f>
        <v>16281</v>
      </c>
      <c r="Z9" s="166">
        <f>SUM(Z10:Z26)</f>
        <v>34317</v>
      </c>
      <c r="AA9" s="166">
        <f>SUM(AA10:AA26)</f>
        <v>31132</v>
      </c>
      <c r="AB9" s="167">
        <f aca="true" t="shared" si="12" ref="AB9:AB26">AA9/Z9*100</f>
        <v>90.7188856834805</v>
      </c>
      <c r="AC9" s="166">
        <f aca="true" t="shared" si="13" ref="AC9:AC26">AA9-Z9</f>
        <v>-3185</v>
      </c>
      <c r="AD9" s="166">
        <f>SUM(AD10:AD26)</f>
        <v>37215</v>
      </c>
      <c r="AE9" s="166">
        <f>SUM(AE10:AE26)</f>
        <v>54546</v>
      </c>
      <c r="AF9" s="167">
        <f aca="true" t="shared" si="14" ref="AF9:AF26">AE9/AD9*100</f>
        <v>146.56993147924226</v>
      </c>
      <c r="AG9" s="166">
        <f aca="true" t="shared" si="15" ref="AG9:AG26">AE9-AD9</f>
        <v>17331</v>
      </c>
      <c r="AH9" s="166">
        <f>SUM(AH10:AH26)</f>
        <v>916</v>
      </c>
      <c r="AI9" s="166">
        <f>SUM(AI10:AI26)</f>
        <v>1246</v>
      </c>
      <c r="AJ9" s="167">
        <f>AI9/AH9*100</f>
        <v>136.02620087336243</v>
      </c>
      <c r="AK9" s="166">
        <f aca="true" t="shared" si="16" ref="AK9:AK26">AI9-AH9</f>
        <v>330</v>
      </c>
      <c r="AL9" s="166">
        <f>SUM(AL10:AL26)</f>
        <v>1916</v>
      </c>
      <c r="AM9" s="166">
        <f>SUM(AM10:AM26)</f>
        <v>1148</v>
      </c>
      <c r="AN9" s="167">
        <f>AM9/AL9*100</f>
        <v>59.91649269311065</v>
      </c>
      <c r="AO9" s="166">
        <f aca="true" t="shared" si="17" ref="AO9:AO26">AM9-AL9</f>
        <v>-768</v>
      </c>
      <c r="AP9" s="166">
        <f>SUM(AP10:AP26)</f>
        <v>34383</v>
      </c>
      <c r="AQ9" s="166">
        <f>SUM(AQ10:AQ26)</f>
        <v>52152</v>
      </c>
      <c r="AR9" s="167">
        <f aca="true" t="shared" si="18" ref="AR9:AR26">AQ9/AP9*100</f>
        <v>151.67960910915278</v>
      </c>
      <c r="AS9" s="166">
        <f aca="true" t="shared" si="19" ref="AS9:AS26">AQ9-AP9</f>
        <v>17769</v>
      </c>
      <c r="AT9" s="166">
        <f>SUM(AT10:AT26)</f>
        <v>10434</v>
      </c>
      <c r="AU9" s="166">
        <f>SUM(AU10:AU26)</f>
        <v>11018</v>
      </c>
      <c r="AV9" s="168">
        <f aca="true" t="shared" si="20" ref="AV9:AV26">AU9/AT9*100</f>
        <v>105.59708644815026</v>
      </c>
      <c r="AW9" s="166">
        <f aca="true" t="shared" si="21" ref="AW9:AW26">AU9-AT9</f>
        <v>584</v>
      </c>
      <c r="AX9" s="169">
        <f>SUM(AX10:AX26)</f>
        <v>7375</v>
      </c>
      <c r="AY9" s="169">
        <f>SUM(AY10:AY26)</f>
        <v>7947</v>
      </c>
      <c r="AZ9" s="170">
        <f>ROUND(AY9/AX9*100,1)</f>
        <v>107.8</v>
      </c>
      <c r="BA9" s="169">
        <f aca="true" t="shared" si="22" ref="BA9:BA26">AY9-AX9</f>
        <v>572</v>
      </c>
      <c r="BB9" s="166">
        <f>SUM(BB10:BB26)</f>
        <v>37507</v>
      </c>
      <c r="BC9" s="166">
        <f>SUM(BC10:BC26)</f>
        <v>39559</v>
      </c>
      <c r="BD9" s="168">
        <f aca="true" t="shared" si="23" ref="BD9:BD26">ROUND(BC9/BB9*100,1)</f>
        <v>105.5</v>
      </c>
      <c r="BE9" s="166">
        <f aca="true" t="shared" si="24" ref="BE9:BE26">BC9-BB9</f>
        <v>2052</v>
      </c>
      <c r="BF9" s="166">
        <f>SUM(BF10:BF26)</f>
        <v>11257</v>
      </c>
      <c r="BG9" s="166">
        <f>SUM(BG10:BG26)</f>
        <v>9162</v>
      </c>
      <c r="BH9" s="168">
        <f aca="true" t="shared" si="25" ref="BH9:BH26">BG9/BF9*100</f>
        <v>81.38935773296615</v>
      </c>
      <c r="BI9" s="166">
        <f aca="true" t="shared" si="26" ref="BI9:BI26">BG9-BF9</f>
        <v>-2095</v>
      </c>
      <c r="BJ9" s="166">
        <f>SUM(BJ10:BJ26)</f>
        <v>9655</v>
      </c>
      <c r="BK9" s="166">
        <f>SUM(BK10:BK26)</f>
        <v>7879</v>
      </c>
      <c r="BL9" s="168">
        <f aca="true" t="shared" si="27" ref="BL9:BL26">BK9/BJ9*100</f>
        <v>81.6053858104609</v>
      </c>
      <c r="BM9" s="166">
        <f aca="true" t="shared" si="28" ref="BM9:BM26">BK9-BJ9</f>
        <v>-1776</v>
      </c>
      <c r="BN9" s="174">
        <v>1825</v>
      </c>
      <c r="BO9" s="174">
        <v>2124</v>
      </c>
      <c r="BP9" s="167">
        <f>ROUND(BO9/BN9*100,1)</f>
        <v>116.4</v>
      </c>
      <c r="BQ9" s="166">
        <f aca="true" t="shared" si="29" ref="BQ9:BQ26">BO9-BN9</f>
        <v>299</v>
      </c>
      <c r="BR9" s="166">
        <f>SUM(BR10:BR26)</f>
        <v>527</v>
      </c>
      <c r="BS9" s="166">
        <f>SUM(BS10:BS26)</f>
        <v>1068</v>
      </c>
      <c r="BT9" s="168">
        <f aca="true" t="shared" si="30" ref="BT9:BT26">ROUND(BS9/BR9*100,1)</f>
        <v>202.7</v>
      </c>
      <c r="BU9" s="166">
        <f aca="true" t="shared" si="31" ref="BU9:BU26">BS9-BR9</f>
        <v>541</v>
      </c>
      <c r="BV9" s="179">
        <v>2499.85</v>
      </c>
      <c r="BW9" s="180">
        <v>3961.68</v>
      </c>
      <c r="BX9" s="167">
        <f>ROUND(BW9/BV9*100,1)</f>
        <v>158.5</v>
      </c>
      <c r="BY9" s="166">
        <f>BW9-BV9</f>
        <v>1461.83</v>
      </c>
      <c r="BZ9" s="171">
        <f aca="true" t="shared" si="32" ref="BZ9:CA13">ROUND(BF9/BR9,0)</f>
        <v>21</v>
      </c>
      <c r="CA9" s="171">
        <f t="shared" si="32"/>
        <v>9</v>
      </c>
      <c r="CB9" s="29">
        <f>CA9-BZ9</f>
        <v>-12</v>
      </c>
      <c r="CC9" s="30"/>
      <c r="CD9" s="30"/>
    </row>
    <row r="10" spans="1:84" ht="21.75" customHeight="1">
      <c r="A10" s="145" t="s">
        <v>90</v>
      </c>
      <c r="B10" s="158">
        <v>690</v>
      </c>
      <c r="C10" s="158">
        <v>614</v>
      </c>
      <c r="D10" s="167">
        <f t="shared" si="0"/>
        <v>88.98550724637681</v>
      </c>
      <c r="E10" s="166">
        <f t="shared" si="1"/>
        <v>-76</v>
      </c>
      <c r="F10" s="159">
        <v>440</v>
      </c>
      <c r="G10" s="158">
        <v>409</v>
      </c>
      <c r="H10" s="167">
        <f t="shared" si="2"/>
        <v>92.95454545454545</v>
      </c>
      <c r="I10" s="166">
        <f t="shared" si="3"/>
        <v>-31</v>
      </c>
      <c r="J10" s="160">
        <v>946</v>
      </c>
      <c r="K10" s="160">
        <v>894</v>
      </c>
      <c r="L10" s="167">
        <f t="shared" si="4"/>
        <v>94.5031712473573</v>
      </c>
      <c r="M10" s="166">
        <f t="shared" si="5"/>
        <v>-52</v>
      </c>
      <c r="N10" s="163">
        <v>16</v>
      </c>
      <c r="O10" s="163">
        <v>2</v>
      </c>
      <c r="P10" s="168">
        <f t="shared" si="6"/>
        <v>12.5</v>
      </c>
      <c r="Q10" s="29">
        <f t="shared" si="7"/>
        <v>-14</v>
      </c>
      <c r="R10" s="164">
        <v>108</v>
      </c>
      <c r="S10" s="158">
        <v>109</v>
      </c>
      <c r="T10" s="168">
        <f t="shared" si="8"/>
        <v>100.92592592592592</v>
      </c>
      <c r="U10" s="166">
        <f t="shared" si="9"/>
        <v>1</v>
      </c>
      <c r="V10" s="172">
        <v>2874</v>
      </c>
      <c r="W10" s="172">
        <v>3776</v>
      </c>
      <c r="X10" s="167">
        <f t="shared" si="10"/>
        <v>131.3848295059151</v>
      </c>
      <c r="Y10" s="166">
        <f t="shared" si="11"/>
        <v>902</v>
      </c>
      <c r="Z10" s="172">
        <v>659</v>
      </c>
      <c r="AA10" s="172">
        <v>588</v>
      </c>
      <c r="AB10" s="167">
        <f t="shared" si="12"/>
        <v>89.22610015174507</v>
      </c>
      <c r="AC10" s="166">
        <f t="shared" si="13"/>
        <v>-71</v>
      </c>
      <c r="AD10" s="172">
        <v>938</v>
      </c>
      <c r="AE10" s="172">
        <v>2244</v>
      </c>
      <c r="AF10" s="167">
        <f t="shared" si="14"/>
        <v>239.23240938166313</v>
      </c>
      <c r="AG10" s="166">
        <f t="shared" si="15"/>
        <v>1306</v>
      </c>
      <c r="AH10" s="172">
        <v>0</v>
      </c>
      <c r="AI10" s="172">
        <v>0</v>
      </c>
      <c r="AJ10" s="167" t="s">
        <v>128</v>
      </c>
      <c r="AK10" s="166">
        <f t="shared" si="16"/>
        <v>0</v>
      </c>
      <c r="AL10" s="172">
        <v>0</v>
      </c>
      <c r="AM10" s="172">
        <v>24</v>
      </c>
      <c r="AN10" s="167" t="s">
        <v>128</v>
      </c>
      <c r="AO10" s="166">
        <f t="shared" si="17"/>
        <v>24</v>
      </c>
      <c r="AP10" s="172">
        <v>938</v>
      </c>
      <c r="AQ10" s="172">
        <v>2220</v>
      </c>
      <c r="AR10" s="167">
        <f t="shared" si="18"/>
        <v>236.6737739872068</v>
      </c>
      <c r="AS10" s="166">
        <f t="shared" si="19"/>
        <v>1282</v>
      </c>
      <c r="AT10" s="160">
        <v>96</v>
      </c>
      <c r="AU10" s="160">
        <v>104</v>
      </c>
      <c r="AV10" s="168">
        <f t="shared" si="20"/>
        <v>108.33333333333333</v>
      </c>
      <c r="AW10" s="166">
        <f t="shared" si="21"/>
        <v>8</v>
      </c>
      <c r="AX10" s="173">
        <v>189</v>
      </c>
      <c r="AY10" s="173">
        <v>181</v>
      </c>
      <c r="AZ10" s="170">
        <f aca="true" t="shared" si="33" ref="AZ10:AZ26">ROUND(AY10/AX10*100,1)</f>
        <v>95.8</v>
      </c>
      <c r="BA10" s="169">
        <f t="shared" si="22"/>
        <v>-8</v>
      </c>
      <c r="BB10" s="173">
        <v>996</v>
      </c>
      <c r="BC10" s="173">
        <v>949</v>
      </c>
      <c r="BD10" s="168">
        <f t="shared" si="23"/>
        <v>95.3</v>
      </c>
      <c r="BE10" s="166">
        <f t="shared" si="24"/>
        <v>-47</v>
      </c>
      <c r="BF10" s="160">
        <v>205</v>
      </c>
      <c r="BG10" s="158">
        <v>193</v>
      </c>
      <c r="BH10" s="168">
        <f t="shared" si="25"/>
        <v>94.14634146341463</v>
      </c>
      <c r="BI10" s="166">
        <f t="shared" si="26"/>
        <v>-12</v>
      </c>
      <c r="BJ10" s="160">
        <v>178</v>
      </c>
      <c r="BK10" s="158">
        <v>169</v>
      </c>
      <c r="BL10" s="168">
        <f t="shared" si="27"/>
        <v>94.9438202247191</v>
      </c>
      <c r="BM10" s="166">
        <f t="shared" si="28"/>
        <v>-9</v>
      </c>
      <c r="BN10" s="160">
        <v>1443</v>
      </c>
      <c r="BO10" s="160">
        <v>2041</v>
      </c>
      <c r="BP10" s="167">
        <f aca="true" t="shared" si="34" ref="BP10:BP26">ROUND(BO10/BN10*100,1)</f>
        <v>141.4</v>
      </c>
      <c r="BQ10" s="166">
        <f t="shared" si="29"/>
        <v>598</v>
      </c>
      <c r="BR10" s="173">
        <v>11</v>
      </c>
      <c r="BS10" s="173">
        <v>18</v>
      </c>
      <c r="BT10" s="168">
        <f t="shared" si="30"/>
        <v>163.6</v>
      </c>
      <c r="BU10" s="166">
        <f t="shared" si="31"/>
        <v>7</v>
      </c>
      <c r="BV10" s="178">
        <v>2319.09</v>
      </c>
      <c r="BW10" s="177">
        <v>3283.33</v>
      </c>
      <c r="BX10" s="167">
        <f>ROUND(BW10/BV10*100,1)</f>
        <v>141.6</v>
      </c>
      <c r="BY10" s="166">
        <f>BW10-BV10</f>
        <v>964.2399999999998</v>
      </c>
      <c r="BZ10" s="171">
        <f t="shared" si="32"/>
        <v>19</v>
      </c>
      <c r="CA10" s="171">
        <f t="shared" si="32"/>
        <v>11</v>
      </c>
      <c r="CB10" s="29">
        <f aca="true" t="shared" si="35" ref="CB10:CB26">CA10-BZ10</f>
        <v>-8</v>
      </c>
      <c r="CC10" s="31"/>
      <c r="CD10" s="31"/>
      <c r="CE10" s="31"/>
      <c r="CF10" s="31"/>
    </row>
    <row r="11" spans="1:84" ht="21.75" customHeight="1">
      <c r="A11" s="145" t="s">
        <v>91</v>
      </c>
      <c r="B11" s="158">
        <v>5292</v>
      </c>
      <c r="C11" s="158">
        <v>4525</v>
      </c>
      <c r="D11" s="167">
        <f t="shared" si="0"/>
        <v>85.50642479213909</v>
      </c>
      <c r="E11" s="166">
        <f t="shared" si="1"/>
        <v>-767</v>
      </c>
      <c r="F11" s="159">
        <v>3050</v>
      </c>
      <c r="G11" s="158">
        <v>2897</v>
      </c>
      <c r="H11" s="167">
        <f t="shared" si="2"/>
        <v>94.98360655737706</v>
      </c>
      <c r="I11" s="166">
        <f t="shared" si="3"/>
        <v>-153</v>
      </c>
      <c r="J11" s="160">
        <v>4157</v>
      </c>
      <c r="K11" s="160">
        <v>3814</v>
      </c>
      <c r="L11" s="167">
        <f t="shared" si="4"/>
        <v>91.7488573490498</v>
      </c>
      <c r="M11" s="166">
        <f t="shared" si="5"/>
        <v>-343</v>
      </c>
      <c r="N11" s="163">
        <v>50</v>
      </c>
      <c r="O11" s="163">
        <v>45</v>
      </c>
      <c r="P11" s="168">
        <f t="shared" si="6"/>
        <v>90</v>
      </c>
      <c r="Q11" s="29">
        <f t="shared" si="7"/>
        <v>-5</v>
      </c>
      <c r="R11" s="164">
        <v>639</v>
      </c>
      <c r="S11" s="158">
        <v>712</v>
      </c>
      <c r="T11" s="168">
        <f t="shared" si="8"/>
        <v>111.42410015649453</v>
      </c>
      <c r="U11" s="166">
        <f t="shared" si="9"/>
        <v>73</v>
      </c>
      <c r="V11" s="172">
        <v>16324</v>
      </c>
      <c r="W11" s="172">
        <v>14879</v>
      </c>
      <c r="X11" s="167">
        <f t="shared" si="10"/>
        <v>91.14800294045577</v>
      </c>
      <c r="Y11" s="166">
        <f t="shared" si="11"/>
        <v>-1445</v>
      </c>
      <c r="Z11" s="172">
        <v>4596</v>
      </c>
      <c r="AA11" s="172">
        <v>4025</v>
      </c>
      <c r="AB11" s="167">
        <f t="shared" si="12"/>
        <v>87.57615317667538</v>
      </c>
      <c r="AC11" s="166">
        <f t="shared" si="13"/>
        <v>-571</v>
      </c>
      <c r="AD11" s="172">
        <v>6015</v>
      </c>
      <c r="AE11" s="172">
        <v>5849</v>
      </c>
      <c r="AF11" s="167">
        <f t="shared" si="14"/>
        <v>97.2402327514547</v>
      </c>
      <c r="AG11" s="166">
        <f t="shared" si="15"/>
        <v>-166</v>
      </c>
      <c r="AH11" s="172">
        <v>518</v>
      </c>
      <c r="AI11" s="172">
        <v>631</v>
      </c>
      <c r="AJ11" s="167">
        <f>AI11/AH11*100</f>
        <v>121.81467181467181</v>
      </c>
      <c r="AK11" s="166">
        <f t="shared" si="16"/>
        <v>113</v>
      </c>
      <c r="AL11" s="172">
        <v>1082</v>
      </c>
      <c r="AM11" s="172">
        <v>211</v>
      </c>
      <c r="AN11" s="167">
        <f>AM11/AL11*100</f>
        <v>19.500924214417743</v>
      </c>
      <c r="AO11" s="166">
        <f t="shared" si="17"/>
        <v>-871</v>
      </c>
      <c r="AP11" s="172">
        <v>4415</v>
      </c>
      <c r="AQ11" s="172">
        <v>5007</v>
      </c>
      <c r="AR11" s="167">
        <f t="shared" si="18"/>
        <v>113.4088335220838</v>
      </c>
      <c r="AS11" s="166">
        <f t="shared" si="19"/>
        <v>592</v>
      </c>
      <c r="AT11" s="160">
        <v>435</v>
      </c>
      <c r="AU11" s="160">
        <v>502</v>
      </c>
      <c r="AV11" s="168">
        <f t="shared" si="20"/>
        <v>115.40229885057471</v>
      </c>
      <c r="AW11" s="166">
        <f t="shared" si="21"/>
        <v>67</v>
      </c>
      <c r="AX11" s="173">
        <v>1097</v>
      </c>
      <c r="AY11" s="173">
        <v>1159</v>
      </c>
      <c r="AZ11" s="170">
        <f t="shared" si="33"/>
        <v>105.7</v>
      </c>
      <c r="BA11" s="169">
        <f t="shared" si="22"/>
        <v>62</v>
      </c>
      <c r="BB11" s="173">
        <v>5455</v>
      </c>
      <c r="BC11" s="173">
        <v>5835</v>
      </c>
      <c r="BD11" s="168">
        <f t="shared" si="23"/>
        <v>107</v>
      </c>
      <c r="BE11" s="166">
        <f t="shared" si="24"/>
        <v>380</v>
      </c>
      <c r="BF11" s="160">
        <v>1628</v>
      </c>
      <c r="BG11" s="158">
        <v>1493</v>
      </c>
      <c r="BH11" s="168">
        <f t="shared" si="25"/>
        <v>91.70761670761671</v>
      </c>
      <c r="BI11" s="166">
        <f t="shared" si="26"/>
        <v>-135</v>
      </c>
      <c r="BJ11" s="160">
        <v>1429</v>
      </c>
      <c r="BK11" s="158">
        <v>1275</v>
      </c>
      <c r="BL11" s="168">
        <f t="shared" si="27"/>
        <v>89.22323303009098</v>
      </c>
      <c r="BM11" s="166">
        <f t="shared" si="28"/>
        <v>-154</v>
      </c>
      <c r="BN11" s="160">
        <v>2261</v>
      </c>
      <c r="BO11" s="160">
        <v>2578</v>
      </c>
      <c r="BP11" s="167">
        <f t="shared" si="34"/>
        <v>114</v>
      </c>
      <c r="BQ11" s="166">
        <f t="shared" si="29"/>
        <v>317</v>
      </c>
      <c r="BR11" s="173">
        <v>204</v>
      </c>
      <c r="BS11" s="173">
        <v>254</v>
      </c>
      <c r="BT11" s="168">
        <f t="shared" si="30"/>
        <v>124.5</v>
      </c>
      <c r="BU11" s="166">
        <f t="shared" si="31"/>
        <v>50</v>
      </c>
      <c r="BV11" s="178">
        <v>2765.59</v>
      </c>
      <c r="BW11" s="177">
        <v>4124.96</v>
      </c>
      <c r="BX11" s="167">
        <f aca="true" t="shared" si="36" ref="BX11:BX26">ROUND(BW11/BV11*100,1)</f>
        <v>149.2</v>
      </c>
      <c r="BY11" s="166">
        <f>BW11-BV11</f>
        <v>1359.37</v>
      </c>
      <c r="BZ11" s="171">
        <f t="shared" si="32"/>
        <v>8</v>
      </c>
      <c r="CA11" s="171">
        <f t="shared" si="32"/>
        <v>6</v>
      </c>
      <c r="CB11" s="29">
        <f t="shared" si="35"/>
        <v>-2</v>
      </c>
      <c r="CC11" s="31"/>
      <c r="CD11" s="31"/>
      <c r="CE11" s="31"/>
      <c r="CF11" s="31"/>
    </row>
    <row r="12" spans="1:84" ht="21.75" customHeight="1">
      <c r="A12" s="145" t="s">
        <v>92</v>
      </c>
      <c r="B12" s="158">
        <v>917</v>
      </c>
      <c r="C12" s="158">
        <v>842</v>
      </c>
      <c r="D12" s="167">
        <f t="shared" si="0"/>
        <v>91.82115594329335</v>
      </c>
      <c r="E12" s="166">
        <f t="shared" si="1"/>
        <v>-75</v>
      </c>
      <c r="F12" s="159">
        <v>616</v>
      </c>
      <c r="G12" s="158">
        <v>564</v>
      </c>
      <c r="H12" s="167">
        <f t="shared" si="2"/>
        <v>91.55844155844156</v>
      </c>
      <c r="I12" s="166">
        <f t="shared" si="3"/>
        <v>-52</v>
      </c>
      <c r="J12" s="160">
        <v>1727</v>
      </c>
      <c r="K12" s="160">
        <v>1762</v>
      </c>
      <c r="L12" s="167">
        <f t="shared" si="4"/>
        <v>102.02663578459756</v>
      </c>
      <c r="M12" s="166">
        <f t="shared" si="5"/>
        <v>35</v>
      </c>
      <c r="N12" s="163">
        <v>24</v>
      </c>
      <c r="O12" s="163">
        <v>37</v>
      </c>
      <c r="P12" s="168">
        <f t="shared" si="6"/>
        <v>154.16666666666669</v>
      </c>
      <c r="Q12" s="29">
        <f t="shared" si="7"/>
        <v>13</v>
      </c>
      <c r="R12" s="164">
        <v>169</v>
      </c>
      <c r="S12" s="158">
        <v>205</v>
      </c>
      <c r="T12" s="168">
        <f t="shared" si="8"/>
        <v>121.30177514792899</v>
      </c>
      <c r="U12" s="166">
        <f t="shared" si="9"/>
        <v>36</v>
      </c>
      <c r="V12" s="172">
        <v>3711</v>
      </c>
      <c r="W12" s="172">
        <v>4880</v>
      </c>
      <c r="X12" s="167">
        <f t="shared" si="10"/>
        <v>131.50094314201024</v>
      </c>
      <c r="Y12" s="166">
        <f t="shared" si="11"/>
        <v>1169</v>
      </c>
      <c r="Z12" s="172">
        <v>877</v>
      </c>
      <c r="AA12" s="172">
        <v>813</v>
      </c>
      <c r="AB12" s="167">
        <f t="shared" si="12"/>
        <v>92.7023945267959</v>
      </c>
      <c r="AC12" s="166">
        <f t="shared" si="13"/>
        <v>-64</v>
      </c>
      <c r="AD12" s="172">
        <v>1077</v>
      </c>
      <c r="AE12" s="172">
        <v>2517</v>
      </c>
      <c r="AF12" s="167">
        <f t="shared" si="14"/>
        <v>233.70473537604454</v>
      </c>
      <c r="AG12" s="166">
        <f t="shared" si="15"/>
        <v>1440</v>
      </c>
      <c r="AH12" s="172">
        <v>0</v>
      </c>
      <c r="AI12" s="172">
        <v>0</v>
      </c>
      <c r="AJ12" s="167" t="s">
        <v>128</v>
      </c>
      <c r="AK12" s="166">
        <f t="shared" si="16"/>
        <v>0</v>
      </c>
      <c r="AL12" s="172">
        <v>0</v>
      </c>
      <c r="AM12" s="172">
        <v>13</v>
      </c>
      <c r="AN12" s="167" t="s">
        <v>128</v>
      </c>
      <c r="AO12" s="166">
        <f t="shared" si="17"/>
        <v>13</v>
      </c>
      <c r="AP12" s="172">
        <v>1077</v>
      </c>
      <c r="AQ12" s="172">
        <v>2504</v>
      </c>
      <c r="AR12" s="167">
        <f t="shared" si="18"/>
        <v>232.49767873723303</v>
      </c>
      <c r="AS12" s="166">
        <f t="shared" si="19"/>
        <v>1427</v>
      </c>
      <c r="AT12" s="160">
        <v>283</v>
      </c>
      <c r="AU12" s="160">
        <v>289</v>
      </c>
      <c r="AV12" s="168">
        <f t="shared" si="20"/>
        <v>102.12014134275617</v>
      </c>
      <c r="AW12" s="166">
        <f t="shared" si="21"/>
        <v>6</v>
      </c>
      <c r="AX12" s="173">
        <v>287</v>
      </c>
      <c r="AY12" s="173">
        <v>306</v>
      </c>
      <c r="AZ12" s="170">
        <f t="shared" si="33"/>
        <v>106.6</v>
      </c>
      <c r="BA12" s="169">
        <f t="shared" si="22"/>
        <v>19</v>
      </c>
      <c r="BB12" s="173">
        <v>1873</v>
      </c>
      <c r="BC12" s="173">
        <v>1946</v>
      </c>
      <c r="BD12" s="168">
        <f t="shared" si="23"/>
        <v>103.9</v>
      </c>
      <c r="BE12" s="166">
        <f t="shared" si="24"/>
        <v>73</v>
      </c>
      <c r="BF12" s="160">
        <v>278</v>
      </c>
      <c r="BG12" s="158">
        <v>148</v>
      </c>
      <c r="BH12" s="168">
        <f t="shared" si="25"/>
        <v>53.23741007194245</v>
      </c>
      <c r="BI12" s="166">
        <f t="shared" si="26"/>
        <v>-130</v>
      </c>
      <c r="BJ12" s="160">
        <v>234</v>
      </c>
      <c r="BK12" s="158">
        <v>117</v>
      </c>
      <c r="BL12" s="168">
        <f t="shared" si="27"/>
        <v>50</v>
      </c>
      <c r="BM12" s="166">
        <f t="shared" si="28"/>
        <v>-117</v>
      </c>
      <c r="BN12" s="160">
        <v>1936</v>
      </c>
      <c r="BO12" s="160">
        <v>2176</v>
      </c>
      <c r="BP12" s="167">
        <f t="shared" si="34"/>
        <v>112.4</v>
      </c>
      <c r="BQ12" s="166">
        <f t="shared" si="29"/>
        <v>240</v>
      </c>
      <c r="BR12" s="173">
        <v>30</v>
      </c>
      <c r="BS12" s="173">
        <v>116</v>
      </c>
      <c r="BT12" s="168">
        <f t="shared" si="30"/>
        <v>386.7</v>
      </c>
      <c r="BU12" s="166">
        <f t="shared" si="31"/>
        <v>86</v>
      </c>
      <c r="BV12" s="178">
        <v>3486.65</v>
      </c>
      <c r="BW12" s="177">
        <v>4056.87</v>
      </c>
      <c r="BX12" s="167">
        <f t="shared" si="36"/>
        <v>116.4</v>
      </c>
      <c r="BY12" s="166">
        <f aca="true" t="shared" si="37" ref="BY12:BY26">BW12-BV12</f>
        <v>570.2199999999998</v>
      </c>
      <c r="BZ12" s="171">
        <f t="shared" si="32"/>
        <v>9</v>
      </c>
      <c r="CA12" s="171">
        <f t="shared" si="32"/>
        <v>1</v>
      </c>
      <c r="CB12" s="29">
        <f t="shared" si="35"/>
        <v>-8</v>
      </c>
      <c r="CC12" s="31"/>
      <c r="CD12" s="31"/>
      <c r="CE12" s="31"/>
      <c r="CF12" s="31"/>
    </row>
    <row r="13" spans="1:84" ht="21.75" customHeight="1">
      <c r="A13" s="145" t="s">
        <v>93</v>
      </c>
      <c r="B13" s="158">
        <v>2032</v>
      </c>
      <c r="C13" s="158">
        <v>2132</v>
      </c>
      <c r="D13" s="167">
        <f t="shared" si="0"/>
        <v>104.92125984251967</v>
      </c>
      <c r="E13" s="166">
        <f t="shared" si="1"/>
        <v>100</v>
      </c>
      <c r="F13" s="159">
        <v>1195</v>
      </c>
      <c r="G13" s="158">
        <v>1420</v>
      </c>
      <c r="H13" s="167">
        <f t="shared" si="2"/>
        <v>118.82845188284519</v>
      </c>
      <c r="I13" s="166">
        <f t="shared" si="3"/>
        <v>225</v>
      </c>
      <c r="J13" s="160">
        <v>1536</v>
      </c>
      <c r="K13" s="160">
        <v>1713</v>
      </c>
      <c r="L13" s="167">
        <f t="shared" si="4"/>
        <v>111.5234375</v>
      </c>
      <c r="M13" s="166">
        <f t="shared" si="5"/>
        <v>177</v>
      </c>
      <c r="N13" s="163">
        <v>31</v>
      </c>
      <c r="O13" s="163">
        <v>37</v>
      </c>
      <c r="P13" s="168">
        <f t="shared" si="6"/>
        <v>119.35483870967742</v>
      </c>
      <c r="Q13" s="29">
        <f t="shared" si="7"/>
        <v>6</v>
      </c>
      <c r="R13" s="164">
        <v>273</v>
      </c>
      <c r="S13" s="158">
        <v>340</v>
      </c>
      <c r="T13" s="168">
        <f t="shared" si="8"/>
        <v>124.54212454212454</v>
      </c>
      <c r="U13" s="166">
        <f t="shared" si="9"/>
        <v>67</v>
      </c>
      <c r="V13" s="172">
        <v>4246</v>
      </c>
      <c r="W13" s="172">
        <v>5665</v>
      </c>
      <c r="X13" s="167">
        <f t="shared" si="10"/>
        <v>133.41968911917098</v>
      </c>
      <c r="Y13" s="166">
        <f t="shared" si="11"/>
        <v>1419</v>
      </c>
      <c r="Z13" s="172">
        <v>1871</v>
      </c>
      <c r="AA13" s="172">
        <v>2002</v>
      </c>
      <c r="AB13" s="167">
        <f t="shared" si="12"/>
        <v>107.00160342063067</v>
      </c>
      <c r="AC13" s="166">
        <f t="shared" si="13"/>
        <v>131</v>
      </c>
      <c r="AD13" s="172">
        <v>1201</v>
      </c>
      <c r="AE13" s="172">
        <v>2369</v>
      </c>
      <c r="AF13" s="167">
        <f t="shared" si="14"/>
        <v>197.25228975853454</v>
      </c>
      <c r="AG13" s="166">
        <f t="shared" si="15"/>
        <v>1168</v>
      </c>
      <c r="AH13" s="172">
        <v>26</v>
      </c>
      <c r="AI13" s="172">
        <v>5</v>
      </c>
      <c r="AJ13" s="167">
        <f>AI13/AH13*100</f>
        <v>19.230769230769234</v>
      </c>
      <c r="AK13" s="166">
        <f t="shared" si="16"/>
        <v>-21</v>
      </c>
      <c r="AL13" s="172">
        <v>341</v>
      </c>
      <c r="AM13" s="172">
        <v>214</v>
      </c>
      <c r="AN13" s="167">
        <f>AM13/AL13*100</f>
        <v>62.75659824046921</v>
      </c>
      <c r="AO13" s="166">
        <f t="shared" si="17"/>
        <v>-127</v>
      </c>
      <c r="AP13" s="172">
        <v>834</v>
      </c>
      <c r="AQ13" s="172">
        <v>2150</v>
      </c>
      <c r="AR13" s="167">
        <f t="shared" si="18"/>
        <v>257.79376498800957</v>
      </c>
      <c r="AS13" s="166">
        <f t="shared" si="19"/>
        <v>1316</v>
      </c>
      <c r="AT13" s="160">
        <v>329</v>
      </c>
      <c r="AU13" s="160">
        <v>621</v>
      </c>
      <c r="AV13" s="168">
        <f t="shared" si="20"/>
        <v>188.75379939209728</v>
      </c>
      <c r="AW13" s="166">
        <f t="shared" si="21"/>
        <v>292</v>
      </c>
      <c r="AX13" s="173">
        <v>371</v>
      </c>
      <c r="AY13" s="173">
        <v>444</v>
      </c>
      <c r="AZ13" s="170">
        <f t="shared" si="33"/>
        <v>119.7</v>
      </c>
      <c r="BA13" s="169">
        <f t="shared" si="22"/>
        <v>73</v>
      </c>
      <c r="BB13" s="173">
        <v>1512</v>
      </c>
      <c r="BC13" s="173">
        <v>1676</v>
      </c>
      <c r="BD13" s="168">
        <f t="shared" si="23"/>
        <v>110.8</v>
      </c>
      <c r="BE13" s="166">
        <f t="shared" si="24"/>
        <v>164</v>
      </c>
      <c r="BF13" s="160">
        <v>712</v>
      </c>
      <c r="BG13" s="158">
        <v>541</v>
      </c>
      <c r="BH13" s="168">
        <f t="shared" si="25"/>
        <v>75.98314606741573</v>
      </c>
      <c r="BI13" s="166">
        <f t="shared" si="26"/>
        <v>-171</v>
      </c>
      <c r="BJ13" s="160">
        <v>623</v>
      </c>
      <c r="BK13" s="158">
        <v>486</v>
      </c>
      <c r="BL13" s="168">
        <f t="shared" si="27"/>
        <v>78.00963081861958</v>
      </c>
      <c r="BM13" s="166">
        <f t="shared" si="28"/>
        <v>-137</v>
      </c>
      <c r="BN13" s="160">
        <v>1523</v>
      </c>
      <c r="BO13" s="160">
        <v>2052</v>
      </c>
      <c r="BP13" s="167">
        <f t="shared" si="34"/>
        <v>134.7</v>
      </c>
      <c r="BQ13" s="166">
        <f t="shared" si="29"/>
        <v>529</v>
      </c>
      <c r="BR13" s="173">
        <v>18</v>
      </c>
      <c r="BS13" s="173">
        <v>26</v>
      </c>
      <c r="BT13" s="168">
        <f t="shared" si="30"/>
        <v>144.4</v>
      </c>
      <c r="BU13" s="166">
        <f t="shared" si="31"/>
        <v>8</v>
      </c>
      <c r="BV13" s="176">
        <v>2109.06</v>
      </c>
      <c r="BW13" s="175">
        <v>3386.96</v>
      </c>
      <c r="BX13" s="167">
        <f t="shared" si="36"/>
        <v>160.6</v>
      </c>
      <c r="BY13" s="166">
        <f t="shared" si="37"/>
        <v>1277.9</v>
      </c>
      <c r="BZ13" s="171">
        <f t="shared" si="32"/>
        <v>40</v>
      </c>
      <c r="CA13" s="171">
        <f t="shared" si="32"/>
        <v>21</v>
      </c>
      <c r="CB13" s="29">
        <f t="shared" si="35"/>
        <v>-19</v>
      </c>
      <c r="CC13" s="31"/>
      <c r="CD13" s="31"/>
      <c r="CE13" s="31"/>
      <c r="CF13" s="31"/>
    </row>
    <row r="14" spans="1:86" s="20" customFormat="1" ht="21.75" customHeight="1">
      <c r="A14" s="145" t="s">
        <v>94</v>
      </c>
      <c r="B14" s="158">
        <v>1718</v>
      </c>
      <c r="C14" s="158">
        <v>1772</v>
      </c>
      <c r="D14" s="167">
        <f t="shared" si="0"/>
        <v>103.14318975552969</v>
      </c>
      <c r="E14" s="166">
        <f t="shared" si="1"/>
        <v>54</v>
      </c>
      <c r="F14" s="159">
        <v>1060</v>
      </c>
      <c r="G14" s="158">
        <v>1183</v>
      </c>
      <c r="H14" s="167">
        <f t="shared" si="2"/>
        <v>111.60377358490565</v>
      </c>
      <c r="I14" s="166">
        <f t="shared" si="3"/>
        <v>123</v>
      </c>
      <c r="J14" s="160">
        <v>1248</v>
      </c>
      <c r="K14" s="160">
        <v>1254</v>
      </c>
      <c r="L14" s="167">
        <f t="shared" si="4"/>
        <v>100.48076923076923</v>
      </c>
      <c r="M14" s="166">
        <f t="shared" si="5"/>
        <v>6</v>
      </c>
      <c r="N14" s="163">
        <v>17</v>
      </c>
      <c r="O14" s="163">
        <v>17</v>
      </c>
      <c r="P14" s="168">
        <f t="shared" si="6"/>
        <v>100</v>
      </c>
      <c r="Q14" s="29">
        <f t="shared" si="7"/>
        <v>0</v>
      </c>
      <c r="R14" s="164">
        <v>237</v>
      </c>
      <c r="S14" s="158">
        <v>247</v>
      </c>
      <c r="T14" s="168">
        <f t="shared" si="8"/>
        <v>104.21940928270041</v>
      </c>
      <c r="U14" s="166">
        <f t="shared" si="9"/>
        <v>10</v>
      </c>
      <c r="V14" s="172">
        <v>3596</v>
      </c>
      <c r="W14" s="172">
        <v>4856</v>
      </c>
      <c r="X14" s="167">
        <f t="shared" si="10"/>
        <v>135.0389321468298</v>
      </c>
      <c r="Y14" s="166">
        <f t="shared" si="11"/>
        <v>1260</v>
      </c>
      <c r="Z14" s="172">
        <v>1620</v>
      </c>
      <c r="AA14" s="172">
        <v>1681</v>
      </c>
      <c r="AB14" s="167">
        <f t="shared" si="12"/>
        <v>103.76543209876543</v>
      </c>
      <c r="AC14" s="166">
        <f t="shared" si="13"/>
        <v>61</v>
      </c>
      <c r="AD14" s="172">
        <v>1593</v>
      </c>
      <c r="AE14" s="172">
        <v>3021</v>
      </c>
      <c r="AF14" s="167">
        <f t="shared" si="14"/>
        <v>189.6421845574388</v>
      </c>
      <c r="AG14" s="166">
        <f t="shared" si="15"/>
        <v>1428</v>
      </c>
      <c r="AH14" s="172">
        <v>0</v>
      </c>
      <c r="AI14" s="172">
        <v>0</v>
      </c>
      <c r="AJ14" s="167" t="s">
        <v>128</v>
      </c>
      <c r="AK14" s="166">
        <f t="shared" si="16"/>
        <v>0</v>
      </c>
      <c r="AL14" s="172">
        <v>0</v>
      </c>
      <c r="AM14" s="172">
        <v>0</v>
      </c>
      <c r="AN14" s="167" t="s">
        <v>128</v>
      </c>
      <c r="AO14" s="166">
        <f t="shared" si="17"/>
        <v>0</v>
      </c>
      <c r="AP14" s="172">
        <v>1593</v>
      </c>
      <c r="AQ14" s="172">
        <v>3021</v>
      </c>
      <c r="AR14" s="167">
        <f t="shared" si="18"/>
        <v>189.6421845574388</v>
      </c>
      <c r="AS14" s="166">
        <f t="shared" si="19"/>
        <v>1428</v>
      </c>
      <c r="AT14" s="160">
        <v>512</v>
      </c>
      <c r="AU14" s="160">
        <v>563</v>
      </c>
      <c r="AV14" s="168">
        <f t="shared" si="20"/>
        <v>109.9609375</v>
      </c>
      <c r="AW14" s="166">
        <f t="shared" si="21"/>
        <v>51</v>
      </c>
      <c r="AX14" s="173">
        <v>264</v>
      </c>
      <c r="AY14" s="173">
        <v>273</v>
      </c>
      <c r="AZ14" s="170">
        <f t="shared" si="33"/>
        <v>103.4</v>
      </c>
      <c r="BA14" s="169">
        <f t="shared" si="22"/>
        <v>9</v>
      </c>
      <c r="BB14" s="173">
        <v>1235</v>
      </c>
      <c r="BC14" s="173">
        <v>1264</v>
      </c>
      <c r="BD14" s="168">
        <f t="shared" si="23"/>
        <v>102.3</v>
      </c>
      <c r="BE14" s="166">
        <f t="shared" si="24"/>
        <v>29</v>
      </c>
      <c r="BF14" s="160">
        <v>589</v>
      </c>
      <c r="BG14" s="158">
        <v>525</v>
      </c>
      <c r="BH14" s="168">
        <f t="shared" si="25"/>
        <v>89.13412563667232</v>
      </c>
      <c r="BI14" s="166">
        <f t="shared" si="26"/>
        <v>-64</v>
      </c>
      <c r="BJ14" s="160">
        <v>529</v>
      </c>
      <c r="BK14" s="158">
        <v>470</v>
      </c>
      <c r="BL14" s="168">
        <f t="shared" si="27"/>
        <v>88.84688090737241</v>
      </c>
      <c r="BM14" s="166">
        <f t="shared" si="28"/>
        <v>-59</v>
      </c>
      <c r="BN14" s="160">
        <v>1456</v>
      </c>
      <c r="BO14" s="160">
        <v>1460</v>
      </c>
      <c r="BP14" s="167">
        <f t="shared" si="34"/>
        <v>100.3</v>
      </c>
      <c r="BQ14" s="166">
        <f t="shared" si="29"/>
        <v>4</v>
      </c>
      <c r="BR14" s="173">
        <v>0</v>
      </c>
      <c r="BS14" s="173">
        <v>22</v>
      </c>
      <c r="BT14" s="168" t="s">
        <v>128</v>
      </c>
      <c r="BU14" s="166">
        <f t="shared" si="31"/>
        <v>22</v>
      </c>
      <c r="BV14" s="176">
        <v>0</v>
      </c>
      <c r="BW14" s="175">
        <v>3399.64</v>
      </c>
      <c r="BX14" s="167" t="s">
        <v>128</v>
      </c>
      <c r="BY14" s="166">
        <f t="shared" si="37"/>
        <v>3399.64</v>
      </c>
      <c r="BZ14" s="171" t="s">
        <v>128</v>
      </c>
      <c r="CA14" s="171">
        <f aca="true" t="shared" si="38" ref="CA14:CA26">ROUND(BG14/BS14,0)</f>
        <v>24</v>
      </c>
      <c r="CB14" s="29" t="s">
        <v>128</v>
      </c>
      <c r="CC14" s="31"/>
      <c r="CD14" s="31"/>
      <c r="CE14" s="31"/>
      <c r="CF14" s="31"/>
      <c r="CG14" s="14"/>
      <c r="CH14" s="14"/>
    </row>
    <row r="15" spans="1:86" s="20" customFormat="1" ht="21.75" customHeight="1">
      <c r="A15" s="145" t="s">
        <v>95</v>
      </c>
      <c r="B15" s="158">
        <v>1271</v>
      </c>
      <c r="C15" s="158">
        <v>1152</v>
      </c>
      <c r="D15" s="167">
        <f t="shared" si="0"/>
        <v>90.6372934697089</v>
      </c>
      <c r="E15" s="166">
        <f t="shared" si="1"/>
        <v>-119</v>
      </c>
      <c r="F15" s="159">
        <v>796</v>
      </c>
      <c r="G15" s="158">
        <v>705</v>
      </c>
      <c r="H15" s="167">
        <f t="shared" si="2"/>
        <v>88.5678391959799</v>
      </c>
      <c r="I15" s="166">
        <f t="shared" si="3"/>
        <v>-91</v>
      </c>
      <c r="J15" s="160">
        <v>1340</v>
      </c>
      <c r="K15" s="160">
        <v>1538</v>
      </c>
      <c r="L15" s="167">
        <f t="shared" si="4"/>
        <v>114.77611940298506</v>
      </c>
      <c r="M15" s="166">
        <f t="shared" si="5"/>
        <v>198</v>
      </c>
      <c r="N15" s="163">
        <v>13</v>
      </c>
      <c r="O15" s="163">
        <v>2</v>
      </c>
      <c r="P15" s="168">
        <f t="shared" si="6"/>
        <v>15.384615384615385</v>
      </c>
      <c r="Q15" s="29">
        <f t="shared" si="7"/>
        <v>-11</v>
      </c>
      <c r="R15" s="164">
        <v>109</v>
      </c>
      <c r="S15" s="158">
        <v>110</v>
      </c>
      <c r="T15" s="168">
        <f t="shared" si="8"/>
        <v>100.91743119266054</v>
      </c>
      <c r="U15" s="166">
        <f t="shared" si="9"/>
        <v>1</v>
      </c>
      <c r="V15" s="172">
        <v>3507</v>
      </c>
      <c r="W15" s="172">
        <v>4571</v>
      </c>
      <c r="X15" s="167">
        <f t="shared" si="10"/>
        <v>130.33932135728543</v>
      </c>
      <c r="Y15" s="166">
        <f t="shared" si="11"/>
        <v>1064</v>
      </c>
      <c r="Z15" s="172">
        <v>1198</v>
      </c>
      <c r="AA15" s="172">
        <v>1091</v>
      </c>
      <c r="AB15" s="167">
        <f t="shared" si="12"/>
        <v>91.06844741235392</v>
      </c>
      <c r="AC15" s="166">
        <f t="shared" si="13"/>
        <v>-107</v>
      </c>
      <c r="AD15" s="172">
        <v>1096</v>
      </c>
      <c r="AE15" s="172">
        <v>2033</v>
      </c>
      <c r="AF15" s="167">
        <f t="shared" si="14"/>
        <v>185.492700729927</v>
      </c>
      <c r="AG15" s="166">
        <f t="shared" si="15"/>
        <v>937</v>
      </c>
      <c r="AH15" s="172">
        <v>0</v>
      </c>
      <c r="AI15" s="172">
        <v>0</v>
      </c>
      <c r="AJ15" s="167" t="s">
        <v>128</v>
      </c>
      <c r="AK15" s="166">
        <f t="shared" si="16"/>
        <v>0</v>
      </c>
      <c r="AL15" s="172">
        <v>26</v>
      </c>
      <c r="AM15" s="172">
        <v>0</v>
      </c>
      <c r="AN15" s="167" t="s">
        <v>128</v>
      </c>
      <c r="AO15" s="166">
        <f t="shared" si="17"/>
        <v>-26</v>
      </c>
      <c r="AP15" s="172">
        <v>1070</v>
      </c>
      <c r="AQ15" s="172">
        <v>2033</v>
      </c>
      <c r="AR15" s="167">
        <f t="shared" si="18"/>
        <v>190</v>
      </c>
      <c r="AS15" s="166">
        <f t="shared" si="19"/>
        <v>963</v>
      </c>
      <c r="AT15" s="160">
        <v>401</v>
      </c>
      <c r="AU15" s="160">
        <v>402</v>
      </c>
      <c r="AV15" s="168">
        <f t="shared" si="20"/>
        <v>100.24937655860349</v>
      </c>
      <c r="AW15" s="166">
        <f t="shared" si="21"/>
        <v>1</v>
      </c>
      <c r="AX15" s="173">
        <v>263</v>
      </c>
      <c r="AY15" s="173">
        <v>266</v>
      </c>
      <c r="AZ15" s="170">
        <f t="shared" si="33"/>
        <v>101.1</v>
      </c>
      <c r="BA15" s="169">
        <f t="shared" si="22"/>
        <v>3</v>
      </c>
      <c r="BB15" s="173">
        <v>1342</v>
      </c>
      <c r="BC15" s="173">
        <v>1554</v>
      </c>
      <c r="BD15" s="168">
        <f t="shared" si="23"/>
        <v>115.8</v>
      </c>
      <c r="BE15" s="166">
        <f t="shared" si="24"/>
        <v>212</v>
      </c>
      <c r="BF15" s="160">
        <v>447</v>
      </c>
      <c r="BG15" s="158">
        <v>377</v>
      </c>
      <c r="BH15" s="168">
        <f t="shared" si="25"/>
        <v>84.3400447427293</v>
      </c>
      <c r="BI15" s="166">
        <f t="shared" si="26"/>
        <v>-70</v>
      </c>
      <c r="BJ15" s="160">
        <v>402</v>
      </c>
      <c r="BK15" s="158">
        <v>337</v>
      </c>
      <c r="BL15" s="168">
        <f t="shared" si="27"/>
        <v>83.83084577114428</v>
      </c>
      <c r="BM15" s="166">
        <f t="shared" si="28"/>
        <v>-65</v>
      </c>
      <c r="BN15" s="160">
        <v>2591</v>
      </c>
      <c r="BO15" s="160">
        <v>2737</v>
      </c>
      <c r="BP15" s="167">
        <f t="shared" si="34"/>
        <v>105.6</v>
      </c>
      <c r="BQ15" s="166">
        <f t="shared" si="29"/>
        <v>146</v>
      </c>
      <c r="BR15" s="173">
        <v>8</v>
      </c>
      <c r="BS15" s="173">
        <v>8</v>
      </c>
      <c r="BT15" s="168">
        <f t="shared" si="30"/>
        <v>100</v>
      </c>
      <c r="BU15" s="166">
        <f t="shared" si="31"/>
        <v>0</v>
      </c>
      <c r="BV15" s="176">
        <v>2637.5</v>
      </c>
      <c r="BW15" s="175">
        <v>3321.63</v>
      </c>
      <c r="BX15" s="167">
        <f t="shared" si="36"/>
        <v>125.9</v>
      </c>
      <c r="BY15" s="166">
        <f t="shared" si="37"/>
        <v>684.1300000000001</v>
      </c>
      <c r="BZ15" s="171">
        <f aca="true" t="shared" si="39" ref="BZ15:BZ26">ROUND(BF15/BR15,0)</f>
        <v>56</v>
      </c>
      <c r="CA15" s="171">
        <f t="shared" si="38"/>
        <v>47</v>
      </c>
      <c r="CB15" s="29">
        <f t="shared" si="35"/>
        <v>-9</v>
      </c>
      <c r="CC15" s="31"/>
      <c r="CD15" s="31"/>
      <c r="CE15" s="31"/>
      <c r="CF15" s="31"/>
      <c r="CG15" s="14"/>
      <c r="CH15" s="14"/>
    </row>
    <row r="16" spans="1:86" s="20" customFormat="1" ht="21.75" customHeight="1">
      <c r="A16" s="145" t="s">
        <v>96</v>
      </c>
      <c r="B16" s="158">
        <v>1765</v>
      </c>
      <c r="C16" s="158">
        <v>1467</v>
      </c>
      <c r="D16" s="167">
        <f t="shared" si="0"/>
        <v>83.11614730878188</v>
      </c>
      <c r="E16" s="166">
        <f t="shared" si="1"/>
        <v>-298</v>
      </c>
      <c r="F16" s="159">
        <v>958</v>
      </c>
      <c r="G16" s="158">
        <v>886</v>
      </c>
      <c r="H16" s="167">
        <f t="shared" si="2"/>
        <v>92.48434237995825</v>
      </c>
      <c r="I16" s="166">
        <f t="shared" si="3"/>
        <v>-72</v>
      </c>
      <c r="J16" s="160">
        <v>1553</v>
      </c>
      <c r="K16" s="160">
        <v>1441</v>
      </c>
      <c r="L16" s="167">
        <f t="shared" si="4"/>
        <v>92.78815196394076</v>
      </c>
      <c r="M16" s="166">
        <f t="shared" si="5"/>
        <v>-112</v>
      </c>
      <c r="N16" s="163">
        <v>21</v>
      </c>
      <c r="O16" s="163">
        <v>17</v>
      </c>
      <c r="P16" s="168">
        <f t="shared" si="6"/>
        <v>80.95238095238095</v>
      </c>
      <c r="Q16" s="29">
        <f t="shared" si="7"/>
        <v>-4</v>
      </c>
      <c r="R16" s="164">
        <v>377</v>
      </c>
      <c r="S16" s="158">
        <v>378</v>
      </c>
      <c r="T16" s="168">
        <f t="shared" si="8"/>
        <v>100.26525198938991</v>
      </c>
      <c r="U16" s="166">
        <f t="shared" si="9"/>
        <v>1</v>
      </c>
      <c r="V16" s="172">
        <v>6753</v>
      </c>
      <c r="W16" s="172">
        <v>8142</v>
      </c>
      <c r="X16" s="167">
        <f t="shared" si="10"/>
        <v>120.5686361617059</v>
      </c>
      <c r="Y16" s="166">
        <f t="shared" si="11"/>
        <v>1389</v>
      </c>
      <c r="Z16" s="172">
        <v>1702</v>
      </c>
      <c r="AA16" s="172">
        <v>1437</v>
      </c>
      <c r="AB16" s="167">
        <f t="shared" si="12"/>
        <v>84.43008225616921</v>
      </c>
      <c r="AC16" s="166">
        <f t="shared" si="13"/>
        <v>-265</v>
      </c>
      <c r="AD16" s="172">
        <v>3427</v>
      </c>
      <c r="AE16" s="172">
        <v>4923</v>
      </c>
      <c r="AF16" s="167">
        <f t="shared" si="14"/>
        <v>143.65334111467754</v>
      </c>
      <c r="AG16" s="166">
        <f t="shared" si="15"/>
        <v>1496</v>
      </c>
      <c r="AH16" s="172">
        <v>0</v>
      </c>
      <c r="AI16" s="172">
        <v>0</v>
      </c>
      <c r="AJ16" s="167" t="s">
        <v>128</v>
      </c>
      <c r="AK16" s="166">
        <f t="shared" si="16"/>
        <v>0</v>
      </c>
      <c r="AL16" s="172">
        <v>130</v>
      </c>
      <c r="AM16" s="172">
        <v>144</v>
      </c>
      <c r="AN16" s="167">
        <f>AM16/AL16*100</f>
        <v>110.76923076923077</v>
      </c>
      <c r="AO16" s="166">
        <f t="shared" si="17"/>
        <v>14</v>
      </c>
      <c r="AP16" s="172">
        <v>3297</v>
      </c>
      <c r="AQ16" s="172">
        <v>4779</v>
      </c>
      <c r="AR16" s="167">
        <f t="shared" si="18"/>
        <v>144.94995450409462</v>
      </c>
      <c r="AS16" s="166">
        <f t="shared" si="19"/>
        <v>1482</v>
      </c>
      <c r="AT16" s="160">
        <v>611</v>
      </c>
      <c r="AU16" s="160">
        <v>611</v>
      </c>
      <c r="AV16" s="168">
        <f t="shared" si="20"/>
        <v>100</v>
      </c>
      <c r="AW16" s="166">
        <f t="shared" si="21"/>
        <v>0</v>
      </c>
      <c r="AX16" s="173">
        <v>260</v>
      </c>
      <c r="AY16" s="173">
        <v>259</v>
      </c>
      <c r="AZ16" s="170">
        <f t="shared" si="33"/>
        <v>99.6</v>
      </c>
      <c r="BA16" s="169">
        <f t="shared" si="22"/>
        <v>-1</v>
      </c>
      <c r="BB16" s="173">
        <v>1584</v>
      </c>
      <c r="BC16" s="173">
        <v>1501</v>
      </c>
      <c r="BD16" s="168">
        <f t="shared" si="23"/>
        <v>94.8</v>
      </c>
      <c r="BE16" s="166">
        <f t="shared" si="24"/>
        <v>-83</v>
      </c>
      <c r="BF16" s="160">
        <v>581</v>
      </c>
      <c r="BG16" s="158">
        <v>471</v>
      </c>
      <c r="BH16" s="168">
        <f t="shared" si="25"/>
        <v>81.06712564543889</v>
      </c>
      <c r="BI16" s="166">
        <f t="shared" si="26"/>
        <v>-110</v>
      </c>
      <c r="BJ16" s="160">
        <v>499</v>
      </c>
      <c r="BK16" s="158">
        <v>381</v>
      </c>
      <c r="BL16" s="168">
        <f t="shared" si="27"/>
        <v>76.35270541082164</v>
      </c>
      <c r="BM16" s="166">
        <f t="shared" si="28"/>
        <v>-118</v>
      </c>
      <c r="BN16" s="160">
        <v>1593</v>
      </c>
      <c r="BO16" s="160">
        <v>1821</v>
      </c>
      <c r="BP16" s="167">
        <f t="shared" si="34"/>
        <v>114.3</v>
      </c>
      <c r="BQ16" s="166">
        <f t="shared" si="29"/>
        <v>228</v>
      </c>
      <c r="BR16" s="173">
        <v>12</v>
      </c>
      <c r="BS16" s="173">
        <v>35</v>
      </c>
      <c r="BT16" s="168">
        <f t="shared" si="30"/>
        <v>291.7</v>
      </c>
      <c r="BU16" s="166">
        <f t="shared" si="31"/>
        <v>23</v>
      </c>
      <c r="BV16" s="176">
        <v>2479</v>
      </c>
      <c r="BW16" s="175">
        <v>3523.49</v>
      </c>
      <c r="BX16" s="167">
        <f t="shared" si="36"/>
        <v>142.1</v>
      </c>
      <c r="BY16" s="166">
        <f t="shared" si="37"/>
        <v>1044.4899999999998</v>
      </c>
      <c r="BZ16" s="171">
        <f t="shared" si="39"/>
        <v>48</v>
      </c>
      <c r="CA16" s="171">
        <f t="shared" si="38"/>
        <v>13</v>
      </c>
      <c r="CB16" s="29">
        <f t="shared" si="35"/>
        <v>-35</v>
      </c>
      <c r="CC16" s="31"/>
      <c r="CD16" s="31"/>
      <c r="CE16" s="31"/>
      <c r="CF16" s="31"/>
      <c r="CG16" s="14"/>
      <c r="CH16" s="14"/>
    </row>
    <row r="17" spans="1:86" s="20" customFormat="1" ht="21.75" customHeight="1">
      <c r="A17" s="145" t="s">
        <v>97</v>
      </c>
      <c r="B17" s="158">
        <v>1985</v>
      </c>
      <c r="C17" s="158">
        <v>1718</v>
      </c>
      <c r="D17" s="167">
        <f t="shared" si="0"/>
        <v>86.54911838790932</v>
      </c>
      <c r="E17" s="166">
        <f t="shared" si="1"/>
        <v>-267</v>
      </c>
      <c r="F17" s="159">
        <v>1237</v>
      </c>
      <c r="G17" s="158">
        <v>1245</v>
      </c>
      <c r="H17" s="167">
        <f t="shared" si="2"/>
        <v>100.64672594987873</v>
      </c>
      <c r="I17" s="166">
        <f t="shared" si="3"/>
        <v>8</v>
      </c>
      <c r="J17" s="160">
        <v>2279</v>
      </c>
      <c r="K17" s="160">
        <v>2295</v>
      </c>
      <c r="L17" s="167">
        <f t="shared" si="4"/>
        <v>100.70206230802982</v>
      </c>
      <c r="M17" s="166">
        <f t="shared" si="5"/>
        <v>16</v>
      </c>
      <c r="N17" s="163">
        <v>12</v>
      </c>
      <c r="O17" s="163">
        <v>31</v>
      </c>
      <c r="P17" s="168">
        <f t="shared" si="6"/>
        <v>258.33333333333337</v>
      </c>
      <c r="Q17" s="29">
        <f t="shared" si="7"/>
        <v>19</v>
      </c>
      <c r="R17" s="164">
        <v>539</v>
      </c>
      <c r="S17" s="158">
        <v>541</v>
      </c>
      <c r="T17" s="168">
        <f t="shared" si="8"/>
        <v>100.37105751391466</v>
      </c>
      <c r="U17" s="166">
        <f t="shared" si="9"/>
        <v>2</v>
      </c>
      <c r="V17" s="172">
        <v>7209</v>
      </c>
      <c r="W17" s="172">
        <v>5907</v>
      </c>
      <c r="X17" s="167">
        <f t="shared" si="10"/>
        <v>81.93924261339993</v>
      </c>
      <c r="Y17" s="166">
        <f t="shared" si="11"/>
        <v>-1302</v>
      </c>
      <c r="Z17" s="172">
        <v>1836</v>
      </c>
      <c r="AA17" s="172">
        <v>1662</v>
      </c>
      <c r="AB17" s="167">
        <f t="shared" si="12"/>
        <v>90.52287581699346</v>
      </c>
      <c r="AC17" s="166">
        <f t="shared" si="13"/>
        <v>-174</v>
      </c>
      <c r="AD17" s="172">
        <v>3432</v>
      </c>
      <c r="AE17" s="172">
        <v>2238</v>
      </c>
      <c r="AF17" s="167">
        <f t="shared" si="14"/>
        <v>65.20979020979021</v>
      </c>
      <c r="AG17" s="166">
        <f t="shared" si="15"/>
        <v>-1194</v>
      </c>
      <c r="AH17" s="172">
        <v>0</v>
      </c>
      <c r="AI17" s="172">
        <v>0</v>
      </c>
      <c r="AJ17" s="167" t="s">
        <v>128</v>
      </c>
      <c r="AK17" s="166">
        <f t="shared" si="16"/>
        <v>0</v>
      </c>
      <c r="AL17" s="172">
        <v>0</v>
      </c>
      <c r="AM17" s="172">
        <v>0</v>
      </c>
      <c r="AN17" s="167" t="s">
        <v>128</v>
      </c>
      <c r="AO17" s="166">
        <f t="shared" si="17"/>
        <v>0</v>
      </c>
      <c r="AP17" s="172">
        <v>3432</v>
      </c>
      <c r="AQ17" s="172">
        <v>2238</v>
      </c>
      <c r="AR17" s="167">
        <f t="shared" si="18"/>
        <v>65.20979020979021</v>
      </c>
      <c r="AS17" s="166">
        <f t="shared" si="19"/>
        <v>-1194</v>
      </c>
      <c r="AT17" s="160">
        <v>689</v>
      </c>
      <c r="AU17" s="160">
        <v>689</v>
      </c>
      <c r="AV17" s="168">
        <f t="shared" si="20"/>
        <v>100</v>
      </c>
      <c r="AW17" s="166">
        <f t="shared" si="21"/>
        <v>0</v>
      </c>
      <c r="AX17" s="173">
        <v>492</v>
      </c>
      <c r="AY17" s="173">
        <v>524</v>
      </c>
      <c r="AZ17" s="170">
        <f t="shared" si="33"/>
        <v>106.5</v>
      </c>
      <c r="BA17" s="169">
        <f t="shared" si="22"/>
        <v>32</v>
      </c>
      <c r="BB17" s="173">
        <v>2482</v>
      </c>
      <c r="BC17" s="173">
        <v>2545</v>
      </c>
      <c r="BD17" s="168">
        <f t="shared" si="23"/>
        <v>102.5</v>
      </c>
      <c r="BE17" s="166">
        <f t="shared" si="24"/>
        <v>63</v>
      </c>
      <c r="BF17" s="160">
        <v>473</v>
      </c>
      <c r="BG17" s="158">
        <v>418</v>
      </c>
      <c r="BH17" s="168">
        <f t="shared" si="25"/>
        <v>88.37209302325581</v>
      </c>
      <c r="BI17" s="166">
        <f t="shared" si="26"/>
        <v>-55</v>
      </c>
      <c r="BJ17" s="160">
        <v>406</v>
      </c>
      <c r="BK17" s="158">
        <v>364</v>
      </c>
      <c r="BL17" s="168">
        <f t="shared" si="27"/>
        <v>89.65517241379311</v>
      </c>
      <c r="BM17" s="166">
        <f t="shared" si="28"/>
        <v>-42</v>
      </c>
      <c r="BN17" s="160">
        <v>2239</v>
      </c>
      <c r="BO17" s="160">
        <v>2912</v>
      </c>
      <c r="BP17" s="167">
        <f t="shared" si="34"/>
        <v>130.1</v>
      </c>
      <c r="BQ17" s="166">
        <f t="shared" si="29"/>
        <v>673</v>
      </c>
      <c r="BR17" s="173">
        <v>9</v>
      </c>
      <c r="BS17" s="173">
        <v>72</v>
      </c>
      <c r="BT17" s="168">
        <f t="shared" si="30"/>
        <v>800</v>
      </c>
      <c r="BU17" s="166">
        <f t="shared" si="31"/>
        <v>63</v>
      </c>
      <c r="BV17" s="176">
        <v>2625.28</v>
      </c>
      <c r="BW17" s="175">
        <v>3200</v>
      </c>
      <c r="BX17" s="167">
        <f t="shared" si="36"/>
        <v>121.9</v>
      </c>
      <c r="BY17" s="166">
        <f t="shared" si="37"/>
        <v>574.7199999999998</v>
      </c>
      <c r="BZ17" s="171">
        <f t="shared" si="39"/>
        <v>53</v>
      </c>
      <c r="CA17" s="171">
        <f t="shared" si="38"/>
        <v>6</v>
      </c>
      <c r="CB17" s="29">
        <f t="shared" si="35"/>
        <v>-47</v>
      </c>
      <c r="CC17" s="31"/>
      <c r="CD17" s="31"/>
      <c r="CE17" s="31"/>
      <c r="CF17" s="31"/>
      <c r="CG17" s="14"/>
      <c r="CH17" s="14"/>
    </row>
    <row r="18" spans="1:86" s="20" customFormat="1" ht="21.75" customHeight="1">
      <c r="A18" s="145" t="s">
        <v>98</v>
      </c>
      <c r="B18" s="158">
        <v>3497</v>
      </c>
      <c r="C18" s="158">
        <v>2556</v>
      </c>
      <c r="D18" s="167">
        <f t="shared" si="0"/>
        <v>73.09122104661138</v>
      </c>
      <c r="E18" s="166">
        <f t="shared" si="1"/>
        <v>-941</v>
      </c>
      <c r="F18" s="159">
        <v>2048</v>
      </c>
      <c r="G18" s="158">
        <v>1823</v>
      </c>
      <c r="H18" s="167">
        <f t="shared" si="2"/>
        <v>89.013671875</v>
      </c>
      <c r="I18" s="166">
        <f t="shared" si="3"/>
        <v>-225</v>
      </c>
      <c r="J18" s="160">
        <v>2249</v>
      </c>
      <c r="K18" s="160">
        <v>2304</v>
      </c>
      <c r="L18" s="167">
        <f t="shared" si="4"/>
        <v>102.44553134726546</v>
      </c>
      <c r="M18" s="166">
        <f t="shared" si="5"/>
        <v>55</v>
      </c>
      <c r="N18" s="163">
        <v>96</v>
      </c>
      <c r="O18" s="163">
        <v>96</v>
      </c>
      <c r="P18" s="168">
        <f t="shared" si="6"/>
        <v>100</v>
      </c>
      <c r="Q18" s="29">
        <f t="shared" si="7"/>
        <v>0</v>
      </c>
      <c r="R18" s="164">
        <v>699</v>
      </c>
      <c r="S18" s="158">
        <v>705</v>
      </c>
      <c r="T18" s="168">
        <f t="shared" si="8"/>
        <v>100.85836909871244</v>
      </c>
      <c r="U18" s="166">
        <f t="shared" si="9"/>
        <v>6</v>
      </c>
      <c r="V18" s="172">
        <v>6448</v>
      </c>
      <c r="W18" s="172">
        <v>8343</v>
      </c>
      <c r="X18" s="167">
        <f t="shared" si="10"/>
        <v>129.38895781637717</v>
      </c>
      <c r="Y18" s="166">
        <f t="shared" si="11"/>
        <v>1895</v>
      </c>
      <c r="Z18" s="172">
        <v>3115</v>
      </c>
      <c r="AA18" s="172">
        <v>2420</v>
      </c>
      <c r="AB18" s="167">
        <f t="shared" si="12"/>
        <v>77.68860353130016</v>
      </c>
      <c r="AC18" s="166">
        <f t="shared" si="13"/>
        <v>-695</v>
      </c>
      <c r="AD18" s="172">
        <v>2087</v>
      </c>
      <c r="AE18" s="172">
        <v>4297</v>
      </c>
      <c r="AF18" s="167">
        <f t="shared" si="14"/>
        <v>205.89362721609965</v>
      </c>
      <c r="AG18" s="166">
        <f t="shared" si="15"/>
        <v>2210</v>
      </c>
      <c r="AH18" s="172">
        <v>0</v>
      </c>
      <c r="AI18" s="172">
        <v>25</v>
      </c>
      <c r="AJ18" s="167" t="s">
        <v>128</v>
      </c>
      <c r="AK18" s="166">
        <f t="shared" si="16"/>
        <v>25</v>
      </c>
      <c r="AL18" s="172">
        <v>160</v>
      </c>
      <c r="AM18" s="172">
        <v>0</v>
      </c>
      <c r="AN18" s="167" t="s">
        <v>128</v>
      </c>
      <c r="AO18" s="166">
        <f t="shared" si="17"/>
        <v>-160</v>
      </c>
      <c r="AP18" s="172">
        <v>1927</v>
      </c>
      <c r="AQ18" s="172">
        <v>4272</v>
      </c>
      <c r="AR18" s="167">
        <f t="shared" si="18"/>
        <v>221.69174883238196</v>
      </c>
      <c r="AS18" s="166">
        <f t="shared" si="19"/>
        <v>2345</v>
      </c>
      <c r="AT18" s="160">
        <v>1185</v>
      </c>
      <c r="AU18" s="160">
        <v>1275</v>
      </c>
      <c r="AV18" s="168">
        <f t="shared" si="20"/>
        <v>107.59493670886076</v>
      </c>
      <c r="AW18" s="166">
        <f t="shared" si="21"/>
        <v>90</v>
      </c>
      <c r="AX18" s="173">
        <v>486</v>
      </c>
      <c r="AY18" s="173">
        <v>562</v>
      </c>
      <c r="AZ18" s="170">
        <f t="shared" si="33"/>
        <v>115.6</v>
      </c>
      <c r="BA18" s="169">
        <f t="shared" si="22"/>
        <v>76</v>
      </c>
      <c r="BB18" s="173">
        <v>2348</v>
      </c>
      <c r="BC18" s="173">
        <v>2416</v>
      </c>
      <c r="BD18" s="168">
        <f t="shared" si="23"/>
        <v>102.9</v>
      </c>
      <c r="BE18" s="166">
        <f t="shared" si="24"/>
        <v>68</v>
      </c>
      <c r="BF18" s="160">
        <v>733</v>
      </c>
      <c r="BG18" s="158">
        <v>570</v>
      </c>
      <c r="BH18" s="168">
        <f t="shared" si="25"/>
        <v>77.76261937244202</v>
      </c>
      <c r="BI18" s="166">
        <f t="shared" si="26"/>
        <v>-163</v>
      </c>
      <c r="BJ18" s="160">
        <v>629</v>
      </c>
      <c r="BK18" s="158">
        <v>506</v>
      </c>
      <c r="BL18" s="168">
        <f t="shared" si="27"/>
        <v>80.44515103338632</v>
      </c>
      <c r="BM18" s="166">
        <f t="shared" si="28"/>
        <v>-123</v>
      </c>
      <c r="BN18" s="160">
        <v>1280</v>
      </c>
      <c r="BO18" s="160">
        <v>1522</v>
      </c>
      <c r="BP18" s="167">
        <f t="shared" si="34"/>
        <v>118.9</v>
      </c>
      <c r="BQ18" s="166">
        <f t="shared" si="29"/>
        <v>242</v>
      </c>
      <c r="BR18" s="173">
        <v>69</v>
      </c>
      <c r="BS18" s="173">
        <v>78</v>
      </c>
      <c r="BT18" s="168">
        <f t="shared" si="30"/>
        <v>113</v>
      </c>
      <c r="BU18" s="166">
        <f t="shared" si="31"/>
        <v>9</v>
      </c>
      <c r="BV18" s="176">
        <v>2006.75</v>
      </c>
      <c r="BW18" s="175">
        <v>3235.9</v>
      </c>
      <c r="BX18" s="167">
        <f t="shared" si="36"/>
        <v>161.3</v>
      </c>
      <c r="BY18" s="166">
        <f t="shared" si="37"/>
        <v>1229.15</v>
      </c>
      <c r="BZ18" s="171">
        <f t="shared" si="39"/>
        <v>11</v>
      </c>
      <c r="CA18" s="171">
        <f t="shared" si="38"/>
        <v>7</v>
      </c>
      <c r="CB18" s="29">
        <f t="shared" si="35"/>
        <v>-4</v>
      </c>
      <c r="CC18" s="31"/>
      <c r="CD18" s="31"/>
      <c r="CE18" s="31"/>
      <c r="CF18" s="31"/>
      <c r="CG18" s="14"/>
      <c r="CH18" s="14"/>
    </row>
    <row r="19" spans="1:86" s="20" customFormat="1" ht="21.75" customHeight="1">
      <c r="A19" s="145" t="s">
        <v>99</v>
      </c>
      <c r="B19" s="158">
        <v>3188</v>
      </c>
      <c r="C19" s="158">
        <v>3332</v>
      </c>
      <c r="D19" s="167">
        <f t="shared" si="0"/>
        <v>104.51693851944792</v>
      </c>
      <c r="E19" s="166">
        <f t="shared" si="1"/>
        <v>144</v>
      </c>
      <c r="F19" s="159">
        <v>2009</v>
      </c>
      <c r="G19" s="158">
        <v>2256</v>
      </c>
      <c r="H19" s="167">
        <f t="shared" si="2"/>
        <v>112.29467396714783</v>
      </c>
      <c r="I19" s="166">
        <f t="shared" si="3"/>
        <v>247</v>
      </c>
      <c r="J19" s="160">
        <v>2318</v>
      </c>
      <c r="K19" s="160">
        <v>2236</v>
      </c>
      <c r="L19" s="167">
        <f t="shared" si="4"/>
        <v>96.46246764452114</v>
      </c>
      <c r="M19" s="166">
        <f t="shared" si="5"/>
        <v>-82</v>
      </c>
      <c r="N19" s="163">
        <v>89</v>
      </c>
      <c r="O19" s="163">
        <v>72</v>
      </c>
      <c r="P19" s="168">
        <f t="shared" si="6"/>
        <v>80.89887640449437</v>
      </c>
      <c r="Q19" s="29">
        <f t="shared" si="7"/>
        <v>-17</v>
      </c>
      <c r="R19" s="165">
        <v>433</v>
      </c>
      <c r="S19" s="158">
        <v>434</v>
      </c>
      <c r="T19" s="168">
        <f t="shared" si="8"/>
        <v>100.2309468822171</v>
      </c>
      <c r="U19" s="166">
        <f t="shared" si="9"/>
        <v>1</v>
      </c>
      <c r="V19" s="172">
        <v>6205</v>
      </c>
      <c r="W19" s="172">
        <v>7400</v>
      </c>
      <c r="X19" s="167">
        <f t="shared" si="10"/>
        <v>119.25866236905722</v>
      </c>
      <c r="Y19" s="166">
        <f t="shared" si="11"/>
        <v>1195</v>
      </c>
      <c r="Z19" s="172">
        <v>2970</v>
      </c>
      <c r="AA19" s="172">
        <v>3120</v>
      </c>
      <c r="AB19" s="167">
        <f t="shared" si="12"/>
        <v>105.05050505050507</v>
      </c>
      <c r="AC19" s="166">
        <f t="shared" si="13"/>
        <v>150</v>
      </c>
      <c r="AD19" s="172">
        <v>2044</v>
      </c>
      <c r="AE19" s="172">
        <v>3353</v>
      </c>
      <c r="AF19" s="167">
        <f t="shared" si="14"/>
        <v>164.04109589041096</v>
      </c>
      <c r="AG19" s="166">
        <f t="shared" si="15"/>
        <v>1309</v>
      </c>
      <c r="AH19" s="172">
        <v>31</v>
      </c>
      <c r="AI19" s="172">
        <v>30</v>
      </c>
      <c r="AJ19" s="167">
        <f>AI19/AH19*100</f>
        <v>96.7741935483871</v>
      </c>
      <c r="AK19" s="166">
        <f t="shared" si="16"/>
        <v>-1</v>
      </c>
      <c r="AL19" s="172">
        <v>42</v>
      </c>
      <c r="AM19" s="172">
        <v>138</v>
      </c>
      <c r="AN19" s="167">
        <f>AM19/AL19*100</f>
        <v>328.57142857142856</v>
      </c>
      <c r="AO19" s="166">
        <f t="shared" si="17"/>
        <v>96</v>
      </c>
      <c r="AP19" s="172">
        <v>1971</v>
      </c>
      <c r="AQ19" s="172">
        <v>3185</v>
      </c>
      <c r="AR19" s="167">
        <f t="shared" si="18"/>
        <v>161.59309994926434</v>
      </c>
      <c r="AS19" s="166">
        <f t="shared" si="19"/>
        <v>1214</v>
      </c>
      <c r="AT19" s="160">
        <v>1060</v>
      </c>
      <c r="AU19" s="160">
        <v>1063</v>
      </c>
      <c r="AV19" s="168">
        <f t="shared" si="20"/>
        <v>100.28301886792453</v>
      </c>
      <c r="AW19" s="166">
        <f t="shared" si="21"/>
        <v>3</v>
      </c>
      <c r="AX19" s="173">
        <v>551</v>
      </c>
      <c r="AY19" s="173">
        <v>573</v>
      </c>
      <c r="AZ19" s="170">
        <f t="shared" si="33"/>
        <v>104</v>
      </c>
      <c r="BA19" s="169">
        <f t="shared" si="22"/>
        <v>22</v>
      </c>
      <c r="BB19" s="173">
        <v>2199</v>
      </c>
      <c r="BC19" s="173">
        <v>2169</v>
      </c>
      <c r="BD19" s="168">
        <f t="shared" si="23"/>
        <v>98.6</v>
      </c>
      <c r="BE19" s="166">
        <f t="shared" si="24"/>
        <v>-30</v>
      </c>
      <c r="BF19" s="160">
        <v>1076</v>
      </c>
      <c r="BG19" s="158">
        <v>1125</v>
      </c>
      <c r="BH19" s="168">
        <f t="shared" si="25"/>
        <v>104.55390334572489</v>
      </c>
      <c r="BI19" s="166">
        <f t="shared" si="26"/>
        <v>49</v>
      </c>
      <c r="BJ19" s="160">
        <v>959</v>
      </c>
      <c r="BK19" s="158">
        <v>1005</v>
      </c>
      <c r="BL19" s="168">
        <f t="shared" si="27"/>
        <v>104.79666319082376</v>
      </c>
      <c r="BM19" s="166">
        <f t="shared" si="28"/>
        <v>46</v>
      </c>
      <c r="BN19" s="160">
        <v>1644</v>
      </c>
      <c r="BO19" s="160">
        <v>2236</v>
      </c>
      <c r="BP19" s="167">
        <f t="shared" si="34"/>
        <v>136</v>
      </c>
      <c r="BQ19" s="166">
        <f t="shared" si="29"/>
        <v>592</v>
      </c>
      <c r="BR19" s="173">
        <v>24</v>
      </c>
      <c r="BS19" s="173">
        <v>52</v>
      </c>
      <c r="BT19" s="168">
        <f t="shared" si="30"/>
        <v>216.7</v>
      </c>
      <c r="BU19" s="166">
        <f t="shared" si="31"/>
        <v>28</v>
      </c>
      <c r="BV19" s="176">
        <v>2054.17</v>
      </c>
      <c r="BW19" s="175">
        <v>3463.46</v>
      </c>
      <c r="BX19" s="167">
        <f t="shared" si="36"/>
        <v>168.6</v>
      </c>
      <c r="BY19" s="166">
        <f t="shared" si="37"/>
        <v>1409.29</v>
      </c>
      <c r="BZ19" s="171">
        <f t="shared" si="39"/>
        <v>45</v>
      </c>
      <c r="CA19" s="171">
        <f t="shared" si="38"/>
        <v>22</v>
      </c>
      <c r="CB19" s="29">
        <f t="shared" si="35"/>
        <v>-23</v>
      </c>
      <c r="CC19" s="31"/>
      <c r="CD19" s="31"/>
      <c r="CE19" s="31"/>
      <c r="CF19" s="31"/>
      <c r="CG19" s="14"/>
      <c r="CH19" s="14"/>
    </row>
    <row r="20" spans="1:86" s="32" customFormat="1" ht="21.75" customHeight="1">
      <c r="A20" s="145" t="s">
        <v>100</v>
      </c>
      <c r="B20" s="158">
        <v>1304</v>
      </c>
      <c r="C20" s="158">
        <v>1228</v>
      </c>
      <c r="D20" s="167">
        <f t="shared" si="0"/>
        <v>94.1717791411043</v>
      </c>
      <c r="E20" s="166">
        <f t="shared" si="1"/>
        <v>-76</v>
      </c>
      <c r="F20" s="159">
        <v>759</v>
      </c>
      <c r="G20" s="158">
        <v>793</v>
      </c>
      <c r="H20" s="167">
        <f t="shared" si="2"/>
        <v>104.47957839262187</v>
      </c>
      <c r="I20" s="166">
        <f t="shared" si="3"/>
        <v>34</v>
      </c>
      <c r="J20" s="160">
        <v>1198</v>
      </c>
      <c r="K20" s="160">
        <v>1138</v>
      </c>
      <c r="L20" s="167">
        <f t="shared" si="4"/>
        <v>94.99165275459099</v>
      </c>
      <c r="M20" s="166">
        <f t="shared" si="5"/>
        <v>-60</v>
      </c>
      <c r="N20" s="163">
        <v>29</v>
      </c>
      <c r="O20" s="163">
        <v>21</v>
      </c>
      <c r="P20" s="168">
        <f t="shared" si="6"/>
        <v>72.41379310344827</v>
      </c>
      <c r="Q20" s="29">
        <f t="shared" si="7"/>
        <v>-8</v>
      </c>
      <c r="R20" s="164">
        <v>253</v>
      </c>
      <c r="S20" s="158">
        <v>293</v>
      </c>
      <c r="T20" s="168">
        <f t="shared" si="8"/>
        <v>115.81027667984189</v>
      </c>
      <c r="U20" s="166">
        <f t="shared" si="9"/>
        <v>40</v>
      </c>
      <c r="V20" s="172">
        <v>3814</v>
      </c>
      <c r="W20" s="172">
        <v>4334</v>
      </c>
      <c r="X20" s="167">
        <f t="shared" si="10"/>
        <v>113.63398007341374</v>
      </c>
      <c r="Y20" s="166">
        <f t="shared" si="11"/>
        <v>520</v>
      </c>
      <c r="Z20" s="172">
        <v>1243</v>
      </c>
      <c r="AA20" s="172">
        <v>1194</v>
      </c>
      <c r="AB20" s="167">
        <f t="shared" si="12"/>
        <v>96.05792437650845</v>
      </c>
      <c r="AC20" s="166">
        <f t="shared" si="13"/>
        <v>-49</v>
      </c>
      <c r="AD20" s="172">
        <v>1553</v>
      </c>
      <c r="AE20" s="172">
        <v>2090</v>
      </c>
      <c r="AF20" s="167">
        <f t="shared" si="14"/>
        <v>134.57823567289117</v>
      </c>
      <c r="AG20" s="166">
        <f t="shared" si="15"/>
        <v>537</v>
      </c>
      <c r="AH20" s="172">
        <v>226</v>
      </c>
      <c r="AI20" s="172">
        <v>157</v>
      </c>
      <c r="AJ20" s="167">
        <f>AI20/AH20*100</f>
        <v>69.46902654867256</v>
      </c>
      <c r="AK20" s="166">
        <f t="shared" si="16"/>
        <v>-69</v>
      </c>
      <c r="AL20" s="172">
        <v>30</v>
      </c>
      <c r="AM20" s="172">
        <v>80</v>
      </c>
      <c r="AN20" s="167">
        <f>AM20/AL20*100</f>
        <v>266.66666666666663</v>
      </c>
      <c r="AO20" s="166">
        <f t="shared" si="17"/>
        <v>50</v>
      </c>
      <c r="AP20" s="172">
        <v>1297</v>
      </c>
      <c r="AQ20" s="172">
        <v>1853</v>
      </c>
      <c r="AR20" s="167">
        <f t="shared" si="18"/>
        <v>142.86815728604472</v>
      </c>
      <c r="AS20" s="166">
        <f t="shared" si="19"/>
        <v>556</v>
      </c>
      <c r="AT20" s="160">
        <v>564</v>
      </c>
      <c r="AU20" s="160">
        <v>565</v>
      </c>
      <c r="AV20" s="168">
        <f t="shared" si="20"/>
        <v>100.177304964539</v>
      </c>
      <c r="AW20" s="166">
        <f t="shared" si="21"/>
        <v>1</v>
      </c>
      <c r="AX20" s="173">
        <v>234</v>
      </c>
      <c r="AY20" s="173">
        <v>253</v>
      </c>
      <c r="AZ20" s="170">
        <f t="shared" si="33"/>
        <v>108.1</v>
      </c>
      <c r="BA20" s="169">
        <f t="shared" si="22"/>
        <v>19</v>
      </c>
      <c r="BB20" s="173">
        <v>1190</v>
      </c>
      <c r="BC20" s="173">
        <v>1155</v>
      </c>
      <c r="BD20" s="168">
        <f t="shared" si="23"/>
        <v>97.1</v>
      </c>
      <c r="BE20" s="166">
        <f t="shared" si="24"/>
        <v>-35</v>
      </c>
      <c r="BF20" s="160">
        <v>435</v>
      </c>
      <c r="BG20" s="158">
        <v>317</v>
      </c>
      <c r="BH20" s="168">
        <f t="shared" si="25"/>
        <v>72.8735632183908</v>
      </c>
      <c r="BI20" s="166">
        <f t="shared" si="26"/>
        <v>-118</v>
      </c>
      <c r="BJ20" s="160">
        <v>358</v>
      </c>
      <c r="BK20" s="158">
        <v>243</v>
      </c>
      <c r="BL20" s="168">
        <f t="shared" si="27"/>
        <v>67.87709497206704</v>
      </c>
      <c r="BM20" s="166">
        <f t="shared" si="28"/>
        <v>-115</v>
      </c>
      <c r="BN20" s="160">
        <v>2103</v>
      </c>
      <c r="BO20" s="160">
        <v>1626</v>
      </c>
      <c r="BP20" s="167">
        <f t="shared" si="34"/>
        <v>77.3</v>
      </c>
      <c r="BQ20" s="166">
        <f t="shared" si="29"/>
        <v>-477</v>
      </c>
      <c r="BR20" s="173">
        <v>3</v>
      </c>
      <c r="BS20" s="173">
        <v>25</v>
      </c>
      <c r="BT20" s="168">
        <f t="shared" si="30"/>
        <v>833.3</v>
      </c>
      <c r="BU20" s="166">
        <f t="shared" si="31"/>
        <v>22</v>
      </c>
      <c r="BV20" s="176">
        <v>2216.67</v>
      </c>
      <c r="BW20" s="175">
        <v>3518</v>
      </c>
      <c r="BX20" s="167">
        <f t="shared" si="36"/>
        <v>158.7</v>
      </c>
      <c r="BY20" s="166">
        <f t="shared" si="37"/>
        <v>1301.33</v>
      </c>
      <c r="BZ20" s="171">
        <f t="shared" si="39"/>
        <v>145</v>
      </c>
      <c r="CA20" s="171">
        <f t="shared" si="38"/>
        <v>13</v>
      </c>
      <c r="CB20" s="29">
        <f t="shared" si="35"/>
        <v>-132</v>
      </c>
      <c r="CC20" s="31"/>
      <c r="CD20" s="31"/>
      <c r="CE20" s="31"/>
      <c r="CF20" s="31"/>
      <c r="CG20" s="14"/>
      <c r="CH20" s="14"/>
    </row>
    <row r="21" spans="1:86" s="20" customFormat="1" ht="21.75" customHeight="1">
      <c r="A21" s="145" t="s">
        <v>101</v>
      </c>
      <c r="B21" s="158">
        <v>2000</v>
      </c>
      <c r="C21" s="158">
        <v>1889</v>
      </c>
      <c r="D21" s="167">
        <f t="shared" si="0"/>
        <v>94.45</v>
      </c>
      <c r="E21" s="166">
        <f t="shared" si="1"/>
        <v>-111</v>
      </c>
      <c r="F21" s="159">
        <v>1259</v>
      </c>
      <c r="G21" s="158">
        <v>1296</v>
      </c>
      <c r="H21" s="167">
        <f t="shared" si="2"/>
        <v>102.93884034948371</v>
      </c>
      <c r="I21" s="166">
        <f t="shared" si="3"/>
        <v>37</v>
      </c>
      <c r="J21" s="160">
        <v>2209</v>
      </c>
      <c r="K21" s="160">
        <v>2531</v>
      </c>
      <c r="L21" s="167">
        <f t="shared" si="4"/>
        <v>114.57673155273879</v>
      </c>
      <c r="M21" s="166">
        <f t="shared" si="5"/>
        <v>322</v>
      </c>
      <c r="N21" s="163">
        <v>38</v>
      </c>
      <c r="O21" s="163">
        <v>31</v>
      </c>
      <c r="P21" s="168">
        <f t="shared" si="6"/>
        <v>81.57894736842105</v>
      </c>
      <c r="Q21" s="29">
        <f t="shared" si="7"/>
        <v>-7</v>
      </c>
      <c r="R21" s="160">
        <v>444</v>
      </c>
      <c r="S21" s="158">
        <v>457</v>
      </c>
      <c r="T21" s="168">
        <f t="shared" si="8"/>
        <v>102.92792792792793</v>
      </c>
      <c r="U21" s="166">
        <f t="shared" si="9"/>
        <v>13</v>
      </c>
      <c r="V21" s="172">
        <v>5615</v>
      </c>
      <c r="W21" s="172">
        <v>7033</v>
      </c>
      <c r="X21" s="167">
        <f t="shared" si="10"/>
        <v>125.25378450578806</v>
      </c>
      <c r="Y21" s="166">
        <f t="shared" si="11"/>
        <v>1418</v>
      </c>
      <c r="Z21" s="172">
        <v>1897</v>
      </c>
      <c r="AA21" s="172">
        <v>1806</v>
      </c>
      <c r="AB21" s="167">
        <f t="shared" si="12"/>
        <v>95.20295202952029</v>
      </c>
      <c r="AC21" s="166">
        <f t="shared" si="13"/>
        <v>-91</v>
      </c>
      <c r="AD21" s="172">
        <v>2226</v>
      </c>
      <c r="AE21" s="172">
        <v>3280</v>
      </c>
      <c r="AF21" s="167">
        <f t="shared" si="14"/>
        <v>147.34950584007186</v>
      </c>
      <c r="AG21" s="166">
        <f t="shared" si="15"/>
        <v>1054</v>
      </c>
      <c r="AH21" s="172">
        <v>0</v>
      </c>
      <c r="AI21" s="172">
        <v>0</v>
      </c>
      <c r="AJ21" s="167" t="s">
        <v>128</v>
      </c>
      <c r="AK21" s="166">
        <f t="shared" si="16"/>
        <v>0</v>
      </c>
      <c r="AL21" s="172">
        <v>58</v>
      </c>
      <c r="AM21" s="172">
        <v>87</v>
      </c>
      <c r="AN21" s="167">
        <f>AM21/AL21*100</f>
        <v>150</v>
      </c>
      <c r="AO21" s="166">
        <f t="shared" si="17"/>
        <v>29</v>
      </c>
      <c r="AP21" s="172">
        <v>2168</v>
      </c>
      <c r="AQ21" s="172">
        <v>3193</v>
      </c>
      <c r="AR21" s="167">
        <f t="shared" si="18"/>
        <v>147.27859778597784</v>
      </c>
      <c r="AS21" s="166">
        <f t="shared" si="19"/>
        <v>1025</v>
      </c>
      <c r="AT21" s="160">
        <v>1281</v>
      </c>
      <c r="AU21" s="160">
        <v>1316</v>
      </c>
      <c r="AV21" s="168">
        <f t="shared" si="20"/>
        <v>102.73224043715847</v>
      </c>
      <c r="AW21" s="166">
        <f t="shared" si="21"/>
        <v>35</v>
      </c>
      <c r="AX21" s="173">
        <v>491</v>
      </c>
      <c r="AY21" s="173">
        <v>573</v>
      </c>
      <c r="AZ21" s="170">
        <f t="shared" si="33"/>
        <v>116.7</v>
      </c>
      <c r="BA21" s="169">
        <f t="shared" si="22"/>
        <v>82</v>
      </c>
      <c r="BB21" s="173">
        <v>2154</v>
      </c>
      <c r="BC21" s="173">
        <v>2630</v>
      </c>
      <c r="BD21" s="168">
        <f t="shared" si="23"/>
        <v>122.1</v>
      </c>
      <c r="BE21" s="166">
        <f t="shared" si="24"/>
        <v>476</v>
      </c>
      <c r="BF21" s="160">
        <v>593</v>
      </c>
      <c r="BG21" s="158">
        <v>507</v>
      </c>
      <c r="BH21" s="168">
        <f t="shared" si="25"/>
        <v>85.49747048903879</v>
      </c>
      <c r="BI21" s="166">
        <f t="shared" si="26"/>
        <v>-86</v>
      </c>
      <c r="BJ21" s="160">
        <v>501</v>
      </c>
      <c r="BK21" s="158">
        <v>441</v>
      </c>
      <c r="BL21" s="168">
        <f t="shared" si="27"/>
        <v>88.02395209580838</v>
      </c>
      <c r="BM21" s="166">
        <f t="shared" si="28"/>
        <v>-60</v>
      </c>
      <c r="BN21" s="160">
        <v>1335</v>
      </c>
      <c r="BO21" s="160">
        <v>1797</v>
      </c>
      <c r="BP21" s="167">
        <f t="shared" si="34"/>
        <v>134.6</v>
      </c>
      <c r="BQ21" s="166">
        <f t="shared" si="29"/>
        <v>462</v>
      </c>
      <c r="BR21" s="173">
        <v>18</v>
      </c>
      <c r="BS21" s="173">
        <v>34</v>
      </c>
      <c r="BT21" s="168">
        <f t="shared" si="30"/>
        <v>188.9</v>
      </c>
      <c r="BU21" s="166">
        <f t="shared" si="31"/>
        <v>16</v>
      </c>
      <c r="BV21" s="176">
        <v>2166.22</v>
      </c>
      <c r="BW21" s="175">
        <v>3317.44</v>
      </c>
      <c r="BX21" s="167">
        <f t="shared" si="36"/>
        <v>153.1</v>
      </c>
      <c r="BY21" s="166">
        <f t="shared" si="37"/>
        <v>1151.2200000000003</v>
      </c>
      <c r="BZ21" s="171">
        <f t="shared" si="39"/>
        <v>33</v>
      </c>
      <c r="CA21" s="171">
        <f t="shared" si="38"/>
        <v>15</v>
      </c>
      <c r="CB21" s="29">
        <f t="shared" si="35"/>
        <v>-18</v>
      </c>
      <c r="CC21" s="31"/>
      <c r="CD21" s="31"/>
      <c r="CE21" s="31"/>
      <c r="CF21" s="31"/>
      <c r="CG21" s="14"/>
      <c r="CH21" s="14"/>
    </row>
    <row r="22" spans="1:86" s="20" customFormat="1" ht="21.75" customHeight="1">
      <c r="A22" s="145" t="s">
        <v>102</v>
      </c>
      <c r="B22" s="158">
        <v>1536</v>
      </c>
      <c r="C22" s="158">
        <v>1512</v>
      </c>
      <c r="D22" s="167">
        <f t="shared" si="0"/>
        <v>98.4375</v>
      </c>
      <c r="E22" s="166">
        <f t="shared" si="1"/>
        <v>-24</v>
      </c>
      <c r="F22" s="159">
        <v>999</v>
      </c>
      <c r="G22" s="158">
        <v>837</v>
      </c>
      <c r="H22" s="167">
        <f t="shared" si="2"/>
        <v>83.78378378378379</v>
      </c>
      <c r="I22" s="166">
        <f t="shared" si="3"/>
        <v>-162</v>
      </c>
      <c r="J22" s="160">
        <v>1240</v>
      </c>
      <c r="K22" s="160">
        <v>1243</v>
      </c>
      <c r="L22" s="167">
        <f t="shared" si="4"/>
        <v>100.24193548387098</v>
      </c>
      <c r="M22" s="166">
        <f t="shared" si="5"/>
        <v>3</v>
      </c>
      <c r="N22" s="163">
        <v>10</v>
      </c>
      <c r="O22" s="163">
        <v>12</v>
      </c>
      <c r="P22" s="168">
        <f t="shared" si="6"/>
        <v>120</v>
      </c>
      <c r="Q22" s="29">
        <f t="shared" si="7"/>
        <v>2</v>
      </c>
      <c r="R22" s="164">
        <v>170</v>
      </c>
      <c r="S22" s="158">
        <v>225</v>
      </c>
      <c r="T22" s="168">
        <f t="shared" si="8"/>
        <v>132.35294117647058</v>
      </c>
      <c r="U22" s="166">
        <f t="shared" si="9"/>
        <v>55</v>
      </c>
      <c r="V22" s="172">
        <v>2949</v>
      </c>
      <c r="W22" s="172">
        <v>4140</v>
      </c>
      <c r="X22" s="167">
        <f t="shared" si="10"/>
        <v>140.38657171922685</v>
      </c>
      <c r="Y22" s="166">
        <f t="shared" si="11"/>
        <v>1191</v>
      </c>
      <c r="Z22" s="172">
        <v>1456</v>
      </c>
      <c r="AA22" s="172">
        <v>1391</v>
      </c>
      <c r="AB22" s="167">
        <f t="shared" si="12"/>
        <v>95.53571428571429</v>
      </c>
      <c r="AC22" s="166">
        <f t="shared" si="13"/>
        <v>-65</v>
      </c>
      <c r="AD22" s="172">
        <v>1058</v>
      </c>
      <c r="AE22" s="172">
        <v>2097</v>
      </c>
      <c r="AF22" s="167">
        <f t="shared" si="14"/>
        <v>198.20415879017014</v>
      </c>
      <c r="AG22" s="166">
        <f t="shared" si="15"/>
        <v>1039</v>
      </c>
      <c r="AH22" s="172">
        <v>0</v>
      </c>
      <c r="AI22" s="172">
        <v>32</v>
      </c>
      <c r="AJ22" s="167" t="s">
        <v>128</v>
      </c>
      <c r="AK22" s="166">
        <f t="shared" si="16"/>
        <v>32</v>
      </c>
      <c r="AL22" s="172">
        <v>0</v>
      </c>
      <c r="AM22" s="172">
        <v>0</v>
      </c>
      <c r="AN22" s="167" t="s">
        <v>128</v>
      </c>
      <c r="AO22" s="166">
        <f t="shared" si="17"/>
        <v>0</v>
      </c>
      <c r="AP22" s="172">
        <v>1058</v>
      </c>
      <c r="AQ22" s="172">
        <v>2065</v>
      </c>
      <c r="AR22" s="167">
        <f t="shared" si="18"/>
        <v>195.179584120983</v>
      </c>
      <c r="AS22" s="166">
        <f t="shared" si="19"/>
        <v>1007</v>
      </c>
      <c r="AT22" s="160">
        <v>542</v>
      </c>
      <c r="AU22" s="160">
        <v>543</v>
      </c>
      <c r="AV22" s="168">
        <f t="shared" si="20"/>
        <v>100.18450184501846</v>
      </c>
      <c r="AW22" s="166">
        <f t="shared" si="21"/>
        <v>1</v>
      </c>
      <c r="AX22" s="173">
        <v>291</v>
      </c>
      <c r="AY22" s="173">
        <v>291</v>
      </c>
      <c r="AZ22" s="170">
        <f t="shared" si="33"/>
        <v>100</v>
      </c>
      <c r="BA22" s="169">
        <f t="shared" si="22"/>
        <v>0</v>
      </c>
      <c r="BB22" s="173">
        <v>1182</v>
      </c>
      <c r="BC22" s="173">
        <v>1232</v>
      </c>
      <c r="BD22" s="168">
        <f t="shared" si="23"/>
        <v>104.2</v>
      </c>
      <c r="BE22" s="166">
        <f t="shared" si="24"/>
        <v>50</v>
      </c>
      <c r="BF22" s="160">
        <v>675</v>
      </c>
      <c r="BG22" s="158">
        <v>404</v>
      </c>
      <c r="BH22" s="168">
        <f t="shared" si="25"/>
        <v>59.851851851851855</v>
      </c>
      <c r="BI22" s="166">
        <f t="shared" si="26"/>
        <v>-271</v>
      </c>
      <c r="BJ22" s="160">
        <v>560</v>
      </c>
      <c r="BK22" s="158">
        <v>349</v>
      </c>
      <c r="BL22" s="168">
        <f t="shared" si="27"/>
        <v>62.32142857142857</v>
      </c>
      <c r="BM22" s="166">
        <f t="shared" si="28"/>
        <v>-211</v>
      </c>
      <c r="BN22" s="160">
        <v>1581</v>
      </c>
      <c r="BO22" s="160">
        <v>1718</v>
      </c>
      <c r="BP22" s="167">
        <f t="shared" si="34"/>
        <v>108.7</v>
      </c>
      <c r="BQ22" s="166">
        <f t="shared" si="29"/>
        <v>137</v>
      </c>
      <c r="BR22" s="173">
        <v>2</v>
      </c>
      <c r="BS22" s="173">
        <v>4</v>
      </c>
      <c r="BT22" s="168">
        <f t="shared" si="30"/>
        <v>200</v>
      </c>
      <c r="BU22" s="166">
        <f t="shared" si="31"/>
        <v>2</v>
      </c>
      <c r="BV22" s="176">
        <v>2191</v>
      </c>
      <c r="BW22" s="175">
        <v>3482.5</v>
      </c>
      <c r="BX22" s="167">
        <f t="shared" si="36"/>
        <v>158.9</v>
      </c>
      <c r="BY22" s="166">
        <f t="shared" si="37"/>
        <v>1291.5</v>
      </c>
      <c r="BZ22" s="171">
        <f t="shared" si="39"/>
        <v>338</v>
      </c>
      <c r="CA22" s="171">
        <f t="shared" si="38"/>
        <v>101</v>
      </c>
      <c r="CB22" s="29">
        <f t="shared" si="35"/>
        <v>-237</v>
      </c>
      <c r="CC22" s="31"/>
      <c r="CD22" s="31"/>
      <c r="CE22" s="31"/>
      <c r="CF22" s="31"/>
      <c r="CG22" s="14"/>
      <c r="CH22" s="14"/>
    </row>
    <row r="23" spans="1:86" s="20" customFormat="1" ht="21.75" customHeight="1">
      <c r="A23" s="145" t="s">
        <v>103</v>
      </c>
      <c r="B23" s="158">
        <v>1357</v>
      </c>
      <c r="C23" s="158">
        <v>1135</v>
      </c>
      <c r="D23" s="167">
        <f t="shared" si="0"/>
        <v>83.64038319823139</v>
      </c>
      <c r="E23" s="166">
        <f t="shared" si="1"/>
        <v>-222</v>
      </c>
      <c r="F23" s="159">
        <v>771</v>
      </c>
      <c r="G23" s="158">
        <v>672</v>
      </c>
      <c r="H23" s="167">
        <f t="shared" si="2"/>
        <v>87.15953307392996</v>
      </c>
      <c r="I23" s="166">
        <f t="shared" si="3"/>
        <v>-99</v>
      </c>
      <c r="J23" s="160">
        <v>1569</v>
      </c>
      <c r="K23" s="160">
        <v>1948</v>
      </c>
      <c r="L23" s="167">
        <f t="shared" si="4"/>
        <v>124.15551306564691</v>
      </c>
      <c r="M23" s="166">
        <f t="shared" si="5"/>
        <v>379</v>
      </c>
      <c r="N23" s="163">
        <v>4</v>
      </c>
      <c r="O23" s="163">
        <v>8</v>
      </c>
      <c r="P23" s="168">
        <f t="shared" si="6"/>
        <v>200</v>
      </c>
      <c r="Q23" s="29">
        <f t="shared" si="7"/>
        <v>4</v>
      </c>
      <c r="R23" s="164">
        <v>174</v>
      </c>
      <c r="S23" s="158">
        <v>185</v>
      </c>
      <c r="T23" s="168">
        <f t="shared" si="8"/>
        <v>106.32183908045978</v>
      </c>
      <c r="U23" s="166">
        <f t="shared" si="9"/>
        <v>11</v>
      </c>
      <c r="V23" s="172">
        <v>3321</v>
      </c>
      <c r="W23" s="172">
        <v>6245</v>
      </c>
      <c r="X23" s="167">
        <f t="shared" si="10"/>
        <v>188.04576934658235</v>
      </c>
      <c r="Y23" s="166">
        <f t="shared" si="11"/>
        <v>2924</v>
      </c>
      <c r="Z23" s="172">
        <v>1239</v>
      </c>
      <c r="AA23" s="172">
        <v>1053</v>
      </c>
      <c r="AB23" s="167">
        <f t="shared" si="12"/>
        <v>84.98789346246973</v>
      </c>
      <c r="AC23" s="166">
        <f t="shared" si="13"/>
        <v>-186</v>
      </c>
      <c r="AD23" s="172">
        <v>1147</v>
      </c>
      <c r="AE23" s="172">
        <v>3634</v>
      </c>
      <c r="AF23" s="167">
        <f t="shared" si="14"/>
        <v>316.82650392327815</v>
      </c>
      <c r="AG23" s="166">
        <f t="shared" si="15"/>
        <v>2487</v>
      </c>
      <c r="AH23" s="172">
        <v>0</v>
      </c>
      <c r="AI23" s="172">
        <v>2</v>
      </c>
      <c r="AJ23" s="167" t="s">
        <v>128</v>
      </c>
      <c r="AK23" s="166">
        <f t="shared" si="16"/>
        <v>2</v>
      </c>
      <c r="AL23" s="172">
        <v>0</v>
      </c>
      <c r="AM23" s="172">
        <v>0</v>
      </c>
      <c r="AN23" s="167" t="s">
        <v>128</v>
      </c>
      <c r="AO23" s="166">
        <f t="shared" si="17"/>
        <v>0</v>
      </c>
      <c r="AP23" s="172">
        <v>1147</v>
      </c>
      <c r="AQ23" s="172">
        <v>3632</v>
      </c>
      <c r="AR23" s="167">
        <f t="shared" si="18"/>
        <v>316.65213600697473</v>
      </c>
      <c r="AS23" s="166">
        <f t="shared" si="19"/>
        <v>2485</v>
      </c>
      <c r="AT23" s="160">
        <v>466</v>
      </c>
      <c r="AU23" s="160">
        <v>469</v>
      </c>
      <c r="AV23" s="168">
        <f t="shared" si="20"/>
        <v>100.64377682403433</v>
      </c>
      <c r="AW23" s="166">
        <f t="shared" si="21"/>
        <v>3</v>
      </c>
      <c r="AX23" s="173">
        <v>337</v>
      </c>
      <c r="AY23" s="173">
        <v>433</v>
      </c>
      <c r="AZ23" s="170">
        <f t="shared" si="33"/>
        <v>128.5</v>
      </c>
      <c r="BA23" s="169">
        <f t="shared" si="22"/>
        <v>96</v>
      </c>
      <c r="BB23" s="173">
        <v>1563</v>
      </c>
      <c r="BC23" s="173">
        <v>1942</v>
      </c>
      <c r="BD23" s="168">
        <f t="shared" si="23"/>
        <v>124.2</v>
      </c>
      <c r="BE23" s="166">
        <f t="shared" si="24"/>
        <v>379</v>
      </c>
      <c r="BF23" s="160">
        <v>463</v>
      </c>
      <c r="BG23" s="158">
        <v>341</v>
      </c>
      <c r="BH23" s="168">
        <f t="shared" si="25"/>
        <v>73.6501079913607</v>
      </c>
      <c r="BI23" s="166">
        <f t="shared" si="26"/>
        <v>-122</v>
      </c>
      <c r="BJ23" s="160">
        <v>403</v>
      </c>
      <c r="BK23" s="158">
        <v>278</v>
      </c>
      <c r="BL23" s="168">
        <f t="shared" si="27"/>
        <v>68.98263027295285</v>
      </c>
      <c r="BM23" s="166">
        <f t="shared" si="28"/>
        <v>-125</v>
      </c>
      <c r="BN23" s="160">
        <v>2195</v>
      </c>
      <c r="BO23" s="160">
        <v>2224</v>
      </c>
      <c r="BP23" s="167">
        <f t="shared" si="34"/>
        <v>101.3</v>
      </c>
      <c r="BQ23" s="166">
        <f t="shared" si="29"/>
        <v>29</v>
      </c>
      <c r="BR23" s="173">
        <v>17</v>
      </c>
      <c r="BS23" s="173">
        <v>5</v>
      </c>
      <c r="BT23" s="168">
        <f t="shared" si="30"/>
        <v>29.4</v>
      </c>
      <c r="BU23" s="166">
        <f t="shared" si="31"/>
        <v>-12</v>
      </c>
      <c r="BV23" s="176">
        <v>1808.85</v>
      </c>
      <c r="BW23" s="175">
        <v>3680.1</v>
      </c>
      <c r="BX23" s="167">
        <f t="shared" si="36"/>
        <v>203.4</v>
      </c>
      <c r="BY23" s="166">
        <f t="shared" si="37"/>
        <v>1871.25</v>
      </c>
      <c r="BZ23" s="171">
        <f t="shared" si="39"/>
        <v>27</v>
      </c>
      <c r="CA23" s="171">
        <f t="shared" si="38"/>
        <v>68</v>
      </c>
      <c r="CB23" s="29">
        <f t="shared" si="35"/>
        <v>41</v>
      </c>
      <c r="CC23" s="31"/>
      <c r="CD23" s="31"/>
      <c r="CE23" s="31"/>
      <c r="CF23" s="31"/>
      <c r="CG23" s="14"/>
      <c r="CH23" s="14"/>
    </row>
    <row r="24" spans="1:86" s="20" customFormat="1" ht="21.75" customHeight="1">
      <c r="A24" s="145" t="s">
        <v>104</v>
      </c>
      <c r="B24" s="158">
        <v>1120</v>
      </c>
      <c r="C24" s="158">
        <v>1071</v>
      </c>
      <c r="D24" s="167">
        <f t="shared" si="0"/>
        <v>95.625</v>
      </c>
      <c r="E24" s="166">
        <f t="shared" si="1"/>
        <v>-49</v>
      </c>
      <c r="F24" s="159">
        <v>737</v>
      </c>
      <c r="G24" s="158">
        <v>679</v>
      </c>
      <c r="H24" s="167">
        <f t="shared" si="2"/>
        <v>92.13025780189959</v>
      </c>
      <c r="I24" s="166">
        <f t="shared" si="3"/>
        <v>-58</v>
      </c>
      <c r="J24" s="160">
        <v>899</v>
      </c>
      <c r="K24" s="160">
        <v>913</v>
      </c>
      <c r="L24" s="167">
        <f t="shared" si="4"/>
        <v>101.55728587319244</v>
      </c>
      <c r="M24" s="166">
        <f t="shared" si="5"/>
        <v>14</v>
      </c>
      <c r="N24" s="163">
        <v>17</v>
      </c>
      <c r="O24" s="163">
        <v>15</v>
      </c>
      <c r="P24" s="168">
        <f t="shared" si="6"/>
        <v>88.23529411764706</v>
      </c>
      <c r="Q24" s="29">
        <f t="shared" si="7"/>
        <v>-2</v>
      </c>
      <c r="R24" s="164">
        <v>193</v>
      </c>
      <c r="S24" s="158">
        <v>187</v>
      </c>
      <c r="T24" s="168">
        <f t="shared" si="8"/>
        <v>96.89119170984456</v>
      </c>
      <c r="U24" s="166">
        <f t="shared" si="9"/>
        <v>-6</v>
      </c>
      <c r="V24" s="172">
        <v>3936</v>
      </c>
      <c r="W24" s="172">
        <v>3303</v>
      </c>
      <c r="X24" s="167">
        <f t="shared" si="10"/>
        <v>83.91768292682927</v>
      </c>
      <c r="Y24" s="166">
        <f t="shared" si="11"/>
        <v>-633</v>
      </c>
      <c r="Z24" s="172">
        <v>1047</v>
      </c>
      <c r="AA24" s="172">
        <v>1015</v>
      </c>
      <c r="AB24" s="167">
        <f t="shared" si="12"/>
        <v>96.94364851957975</v>
      </c>
      <c r="AC24" s="166">
        <f t="shared" si="13"/>
        <v>-32</v>
      </c>
      <c r="AD24" s="172">
        <v>2060</v>
      </c>
      <c r="AE24" s="172">
        <v>1070</v>
      </c>
      <c r="AF24" s="167">
        <f t="shared" si="14"/>
        <v>51.94174757281553</v>
      </c>
      <c r="AG24" s="166">
        <f t="shared" si="15"/>
        <v>-990</v>
      </c>
      <c r="AH24" s="172">
        <v>55</v>
      </c>
      <c r="AI24" s="172">
        <v>50</v>
      </c>
      <c r="AJ24" s="167">
        <f>AI24/AH24*100</f>
        <v>90.9090909090909</v>
      </c>
      <c r="AK24" s="166">
        <f t="shared" si="16"/>
        <v>-5</v>
      </c>
      <c r="AL24" s="172">
        <v>1</v>
      </c>
      <c r="AM24" s="172">
        <v>0</v>
      </c>
      <c r="AN24" s="167" t="s">
        <v>128</v>
      </c>
      <c r="AO24" s="166">
        <f t="shared" si="17"/>
        <v>-1</v>
      </c>
      <c r="AP24" s="172">
        <v>2004</v>
      </c>
      <c r="AQ24" s="172">
        <v>1020</v>
      </c>
      <c r="AR24" s="167">
        <f t="shared" si="18"/>
        <v>50.898203592814376</v>
      </c>
      <c r="AS24" s="166">
        <f t="shared" si="19"/>
        <v>-984</v>
      </c>
      <c r="AT24" s="160">
        <v>947</v>
      </c>
      <c r="AU24" s="160">
        <v>949</v>
      </c>
      <c r="AV24" s="168">
        <f t="shared" si="20"/>
        <v>100.21119324181626</v>
      </c>
      <c r="AW24" s="166">
        <f t="shared" si="21"/>
        <v>2</v>
      </c>
      <c r="AX24" s="173">
        <v>198</v>
      </c>
      <c r="AY24" s="173">
        <v>218</v>
      </c>
      <c r="AZ24" s="170">
        <f t="shared" si="33"/>
        <v>110.1</v>
      </c>
      <c r="BA24" s="169">
        <f t="shared" si="22"/>
        <v>20</v>
      </c>
      <c r="BB24" s="173">
        <v>869</v>
      </c>
      <c r="BC24" s="173">
        <v>928</v>
      </c>
      <c r="BD24" s="168">
        <f t="shared" si="23"/>
        <v>106.8</v>
      </c>
      <c r="BE24" s="166">
        <f t="shared" si="24"/>
        <v>59</v>
      </c>
      <c r="BF24" s="160">
        <v>392</v>
      </c>
      <c r="BG24" s="158">
        <v>295</v>
      </c>
      <c r="BH24" s="168">
        <f t="shared" si="25"/>
        <v>75.25510204081633</v>
      </c>
      <c r="BI24" s="166">
        <f t="shared" si="26"/>
        <v>-97</v>
      </c>
      <c r="BJ24" s="160">
        <v>336</v>
      </c>
      <c r="BK24" s="158">
        <v>259</v>
      </c>
      <c r="BL24" s="168">
        <f t="shared" si="27"/>
        <v>77.08333333333334</v>
      </c>
      <c r="BM24" s="166">
        <f t="shared" si="28"/>
        <v>-77</v>
      </c>
      <c r="BN24" s="160">
        <v>1636</v>
      </c>
      <c r="BO24" s="160">
        <v>2001</v>
      </c>
      <c r="BP24" s="167">
        <f t="shared" si="34"/>
        <v>122.3</v>
      </c>
      <c r="BQ24" s="166">
        <f t="shared" si="29"/>
        <v>365</v>
      </c>
      <c r="BR24" s="173">
        <v>3</v>
      </c>
      <c r="BS24" s="173">
        <v>16</v>
      </c>
      <c r="BT24" s="168">
        <f t="shared" si="30"/>
        <v>533.3</v>
      </c>
      <c r="BU24" s="166">
        <f t="shared" si="31"/>
        <v>13</v>
      </c>
      <c r="BV24" s="176">
        <v>1733.33</v>
      </c>
      <c r="BW24" s="175">
        <v>3381.25</v>
      </c>
      <c r="BX24" s="167">
        <f t="shared" si="36"/>
        <v>195.1</v>
      </c>
      <c r="BY24" s="166">
        <f t="shared" si="37"/>
        <v>1647.92</v>
      </c>
      <c r="BZ24" s="171">
        <f t="shared" si="39"/>
        <v>131</v>
      </c>
      <c r="CA24" s="171">
        <f t="shared" si="38"/>
        <v>18</v>
      </c>
      <c r="CB24" s="29">
        <f t="shared" si="35"/>
        <v>-113</v>
      </c>
      <c r="CC24" s="31"/>
      <c r="CD24" s="31"/>
      <c r="CE24" s="31"/>
      <c r="CF24" s="31"/>
      <c r="CG24" s="14"/>
      <c r="CH24" s="14"/>
    </row>
    <row r="25" spans="1:86" s="20" customFormat="1" ht="21.75" customHeight="1">
      <c r="A25" s="145" t="s">
        <v>105</v>
      </c>
      <c r="B25" s="158">
        <v>3637</v>
      </c>
      <c r="C25" s="158">
        <v>2604</v>
      </c>
      <c r="D25" s="167">
        <f t="shared" si="0"/>
        <v>71.59747044267253</v>
      </c>
      <c r="E25" s="166">
        <f t="shared" si="1"/>
        <v>-1033</v>
      </c>
      <c r="F25" s="159">
        <v>2121</v>
      </c>
      <c r="G25" s="158">
        <v>1664</v>
      </c>
      <c r="H25" s="167">
        <f t="shared" si="2"/>
        <v>78.45355964167845</v>
      </c>
      <c r="I25" s="166">
        <f t="shared" si="3"/>
        <v>-457</v>
      </c>
      <c r="J25" s="160">
        <v>4216</v>
      </c>
      <c r="K25" s="160">
        <v>4163</v>
      </c>
      <c r="L25" s="167">
        <f t="shared" si="4"/>
        <v>98.74288425047439</v>
      </c>
      <c r="M25" s="166">
        <f t="shared" si="5"/>
        <v>-53</v>
      </c>
      <c r="N25" s="163">
        <v>76</v>
      </c>
      <c r="O25" s="163">
        <v>57</v>
      </c>
      <c r="P25" s="168">
        <f t="shared" si="6"/>
        <v>75</v>
      </c>
      <c r="Q25" s="29">
        <f t="shared" si="7"/>
        <v>-19</v>
      </c>
      <c r="R25" s="164">
        <v>520</v>
      </c>
      <c r="S25" s="158">
        <v>521</v>
      </c>
      <c r="T25" s="168">
        <f t="shared" si="8"/>
        <v>100.1923076923077</v>
      </c>
      <c r="U25" s="166">
        <f t="shared" si="9"/>
        <v>1</v>
      </c>
      <c r="V25" s="172">
        <v>11375</v>
      </c>
      <c r="W25" s="172">
        <v>11361</v>
      </c>
      <c r="X25" s="167">
        <f t="shared" si="10"/>
        <v>99.87692307692308</v>
      </c>
      <c r="Y25" s="166">
        <f t="shared" si="11"/>
        <v>-14</v>
      </c>
      <c r="Z25" s="172">
        <v>3286</v>
      </c>
      <c r="AA25" s="172">
        <v>2415</v>
      </c>
      <c r="AB25" s="167">
        <f t="shared" si="12"/>
        <v>73.49360925136945</v>
      </c>
      <c r="AC25" s="166">
        <f t="shared" si="13"/>
        <v>-871</v>
      </c>
      <c r="AD25" s="172">
        <v>4645</v>
      </c>
      <c r="AE25" s="172">
        <v>4815</v>
      </c>
      <c r="AF25" s="167">
        <f t="shared" si="14"/>
        <v>103.65984930032293</v>
      </c>
      <c r="AG25" s="166">
        <f t="shared" si="15"/>
        <v>170</v>
      </c>
      <c r="AH25" s="172">
        <v>31</v>
      </c>
      <c r="AI25" s="172">
        <v>119</v>
      </c>
      <c r="AJ25" s="167">
        <f>AI25/AH25*100</f>
        <v>383.8709677419355</v>
      </c>
      <c r="AK25" s="166">
        <f t="shared" si="16"/>
        <v>88</v>
      </c>
      <c r="AL25" s="172">
        <v>0</v>
      </c>
      <c r="AM25" s="172">
        <v>0</v>
      </c>
      <c r="AN25" s="167" t="s">
        <v>128</v>
      </c>
      <c r="AO25" s="166">
        <f t="shared" si="17"/>
        <v>0</v>
      </c>
      <c r="AP25" s="172">
        <v>4614</v>
      </c>
      <c r="AQ25" s="172">
        <v>4696</v>
      </c>
      <c r="AR25" s="167">
        <f t="shared" si="18"/>
        <v>101.77719982661466</v>
      </c>
      <c r="AS25" s="166">
        <f t="shared" si="19"/>
        <v>82</v>
      </c>
      <c r="AT25" s="160">
        <v>288</v>
      </c>
      <c r="AU25" s="160">
        <v>280</v>
      </c>
      <c r="AV25" s="168">
        <f t="shared" si="20"/>
        <v>97.22222222222221</v>
      </c>
      <c r="AW25" s="166">
        <f t="shared" si="21"/>
        <v>-8</v>
      </c>
      <c r="AX25" s="173">
        <v>701</v>
      </c>
      <c r="AY25" s="173">
        <v>755</v>
      </c>
      <c r="AZ25" s="170">
        <f t="shared" si="33"/>
        <v>107.7</v>
      </c>
      <c r="BA25" s="169">
        <f t="shared" si="22"/>
        <v>54</v>
      </c>
      <c r="BB25" s="173">
        <v>4631</v>
      </c>
      <c r="BC25" s="173">
        <v>4641</v>
      </c>
      <c r="BD25" s="168">
        <f t="shared" si="23"/>
        <v>100.2</v>
      </c>
      <c r="BE25" s="166">
        <f t="shared" si="24"/>
        <v>10</v>
      </c>
      <c r="BF25" s="160">
        <v>940</v>
      </c>
      <c r="BG25" s="158">
        <v>534</v>
      </c>
      <c r="BH25" s="168">
        <f t="shared" si="25"/>
        <v>56.80851063829787</v>
      </c>
      <c r="BI25" s="166">
        <f t="shared" si="26"/>
        <v>-406</v>
      </c>
      <c r="BJ25" s="160">
        <v>771</v>
      </c>
      <c r="BK25" s="158">
        <v>433</v>
      </c>
      <c r="BL25" s="168">
        <f t="shared" si="27"/>
        <v>56.16083009079118</v>
      </c>
      <c r="BM25" s="166">
        <f t="shared" si="28"/>
        <v>-338</v>
      </c>
      <c r="BN25" s="160">
        <v>1937</v>
      </c>
      <c r="BO25" s="160">
        <v>2167</v>
      </c>
      <c r="BP25" s="167">
        <f t="shared" si="34"/>
        <v>111.9</v>
      </c>
      <c r="BQ25" s="166">
        <f t="shared" si="29"/>
        <v>230</v>
      </c>
      <c r="BR25" s="173">
        <v>76</v>
      </c>
      <c r="BS25" s="173">
        <v>270</v>
      </c>
      <c r="BT25" s="168">
        <f t="shared" si="30"/>
        <v>355.3</v>
      </c>
      <c r="BU25" s="166">
        <f t="shared" si="31"/>
        <v>194</v>
      </c>
      <c r="BV25" s="176">
        <v>2449.76</v>
      </c>
      <c r="BW25" s="175">
        <v>4684.18</v>
      </c>
      <c r="BX25" s="167">
        <f t="shared" si="36"/>
        <v>191.2</v>
      </c>
      <c r="BY25" s="166">
        <f t="shared" si="37"/>
        <v>2234.42</v>
      </c>
      <c r="BZ25" s="171">
        <f t="shared" si="39"/>
        <v>12</v>
      </c>
      <c r="CA25" s="171">
        <f t="shared" si="38"/>
        <v>2</v>
      </c>
      <c r="CB25" s="29">
        <f t="shared" si="35"/>
        <v>-10</v>
      </c>
      <c r="CC25" s="31"/>
      <c r="CD25" s="31"/>
      <c r="CE25" s="31"/>
      <c r="CF25" s="31"/>
      <c r="CG25" s="14"/>
      <c r="CH25" s="14"/>
    </row>
    <row r="26" spans="1:86" s="20" customFormat="1" ht="21.75" customHeight="1">
      <c r="A26" s="145" t="s">
        <v>106</v>
      </c>
      <c r="B26" s="158">
        <v>3969</v>
      </c>
      <c r="C26" s="158">
        <v>3588</v>
      </c>
      <c r="D26" s="167">
        <f t="shared" si="0"/>
        <v>90.40060468631897</v>
      </c>
      <c r="E26" s="166">
        <f t="shared" si="1"/>
        <v>-381</v>
      </c>
      <c r="F26" s="159">
        <v>2546</v>
      </c>
      <c r="G26" s="158">
        <v>2551</v>
      </c>
      <c r="H26" s="167">
        <f t="shared" si="2"/>
        <v>100.19638648860958</v>
      </c>
      <c r="I26" s="166">
        <f t="shared" si="3"/>
        <v>5</v>
      </c>
      <c r="J26" s="160">
        <v>4970</v>
      </c>
      <c r="K26" s="160">
        <v>5190</v>
      </c>
      <c r="L26" s="167">
        <f t="shared" si="4"/>
        <v>104.42655935613683</v>
      </c>
      <c r="M26" s="166">
        <f t="shared" si="5"/>
        <v>220</v>
      </c>
      <c r="N26" s="163">
        <v>132</v>
      </c>
      <c r="O26" s="163">
        <v>144</v>
      </c>
      <c r="P26" s="168">
        <f t="shared" si="6"/>
        <v>109.09090909090908</v>
      </c>
      <c r="Q26" s="29">
        <f t="shared" si="7"/>
        <v>12</v>
      </c>
      <c r="R26" s="164">
        <v>834</v>
      </c>
      <c r="S26" s="158">
        <v>845</v>
      </c>
      <c r="T26" s="168">
        <f t="shared" si="8"/>
        <v>101.31894484412469</v>
      </c>
      <c r="U26" s="166">
        <f t="shared" si="9"/>
        <v>11</v>
      </c>
      <c r="V26" s="172">
        <v>9185</v>
      </c>
      <c r="W26" s="172">
        <v>12514</v>
      </c>
      <c r="X26" s="167">
        <f t="shared" si="10"/>
        <v>136.24387588459444</v>
      </c>
      <c r="Y26" s="166">
        <f t="shared" si="11"/>
        <v>3329</v>
      </c>
      <c r="Z26" s="172">
        <v>3705</v>
      </c>
      <c r="AA26" s="172">
        <v>3419</v>
      </c>
      <c r="AB26" s="167">
        <f t="shared" si="12"/>
        <v>92.28070175438596</v>
      </c>
      <c r="AC26" s="166">
        <f t="shared" si="13"/>
        <v>-286</v>
      </c>
      <c r="AD26" s="172">
        <v>1616</v>
      </c>
      <c r="AE26" s="172">
        <v>4716</v>
      </c>
      <c r="AF26" s="167">
        <f t="shared" si="14"/>
        <v>291.83168316831683</v>
      </c>
      <c r="AG26" s="166">
        <f t="shared" si="15"/>
        <v>3100</v>
      </c>
      <c r="AH26" s="172">
        <v>29</v>
      </c>
      <c r="AI26" s="172">
        <v>195</v>
      </c>
      <c r="AJ26" s="167">
        <f>AI26/AH26*100</f>
        <v>672.4137931034483</v>
      </c>
      <c r="AK26" s="166">
        <f t="shared" si="16"/>
        <v>166</v>
      </c>
      <c r="AL26" s="172">
        <v>46</v>
      </c>
      <c r="AM26" s="172">
        <v>237</v>
      </c>
      <c r="AN26" s="167">
        <f>AM26/AL26*100</f>
        <v>515.2173913043479</v>
      </c>
      <c r="AO26" s="166">
        <f t="shared" si="17"/>
        <v>191</v>
      </c>
      <c r="AP26" s="172">
        <v>1541</v>
      </c>
      <c r="AQ26" s="172">
        <v>4284</v>
      </c>
      <c r="AR26" s="167">
        <f t="shared" si="18"/>
        <v>278.0012978585334</v>
      </c>
      <c r="AS26" s="166">
        <f t="shared" si="19"/>
        <v>2743</v>
      </c>
      <c r="AT26" s="160">
        <v>745</v>
      </c>
      <c r="AU26" s="160">
        <v>777</v>
      </c>
      <c r="AV26" s="168">
        <f t="shared" si="20"/>
        <v>104.29530201342281</v>
      </c>
      <c r="AW26" s="166">
        <f t="shared" si="21"/>
        <v>32</v>
      </c>
      <c r="AX26" s="173">
        <v>863</v>
      </c>
      <c r="AY26" s="173">
        <v>877</v>
      </c>
      <c r="AZ26" s="170">
        <f t="shared" si="33"/>
        <v>101.6</v>
      </c>
      <c r="BA26" s="169">
        <f t="shared" si="22"/>
        <v>14</v>
      </c>
      <c r="BB26" s="173">
        <v>4892</v>
      </c>
      <c r="BC26" s="173">
        <v>5176</v>
      </c>
      <c r="BD26" s="168">
        <f t="shared" si="23"/>
        <v>105.8</v>
      </c>
      <c r="BE26" s="166">
        <f t="shared" si="24"/>
        <v>284</v>
      </c>
      <c r="BF26" s="160">
        <v>1037</v>
      </c>
      <c r="BG26" s="158">
        <v>903</v>
      </c>
      <c r="BH26" s="168">
        <f t="shared" si="25"/>
        <v>87.0781099324976</v>
      </c>
      <c r="BI26" s="166">
        <f t="shared" si="26"/>
        <v>-134</v>
      </c>
      <c r="BJ26" s="160">
        <v>838</v>
      </c>
      <c r="BK26" s="158">
        <v>766</v>
      </c>
      <c r="BL26" s="168">
        <f t="shared" si="27"/>
        <v>91.40811455847255</v>
      </c>
      <c r="BM26" s="166">
        <f t="shared" si="28"/>
        <v>-72</v>
      </c>
      <c r="BN26" s="160">
        <v>1891</v>
      </c>
      <c r="BO26" s="160">
        <v>1913</v>
      </c>
      <c r="BP26" s="167">
        <f t="shared" si="34"/>
        <v>101.2</v>
      </c>
      <c r="BQ26" s="166">
        <f t="shared" si="29"/>
        <v>22</v>
      </c>
      <c r="BR26" s="173">
        <v>23</v>
      </c>
      <c r="BS26" s="173">
        <v>33</v>
      </c>
      <c r="BT26" s="168">
        <f t="shared" si="30"/>
        <v>143.5</v>
      </c>
      <c r="BU26" s="166">
        <f t="shared" si="31"/>
        <v>10</v>
      </c>
      <c r="BV26" s="176">
        <v>2207.43</v>
      </c>
      <c r="BW26" s="175">
        <v>3820.7</v>
      </c>
      <c r="BX26" s="167">
        <f t="shared" si="36"/>
        <v>173.1</v>
      </c>
      <c r="BY26" s="166">
        <f t="shared" si="37"/>
        <v>1613.27</v>
      </c>
      <c r="BZ26" s="171">
        <f t="shared" si="39"/>
        <v>45</v>
      </c>
      <c r="CA26" s="171">
        <f t="shared" si="38"/>
        <v>27</v>
      </c>
      <c r="CB26" s="29">
        <f t="shared" si="35"/>
        <v>-18</v>
      </c>
      <c r="CC26" s="31"/>
      <c r="CD26" s="31"/>
      <c r="CE26" s="31"/>
      <c r="CF26" s="31"/>
      <c r="CG26" s="14"/>
      <c r="CH26" s="14"/>
    </row>
    <row r="27" spans="5:83" s="33" customFormat="1" ht="15.75"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BB27" s="35"/>
      <c r="BC27" s="35"/>
      <c r="BD27" s="35"/>
      <c r="BE27" s="36"/>
      <c r="BM27" s="37"/>
      <c r="BN27" s="37"/>
      <c r="BO27" s="37"/>
      <c r="BP27" s="37"/>
      <c r="CD27" s="31"/>
      <c r="CE27" s="31"/>
    </row>
    <row r="28" spans="5:68" s="33" customFormat="1" ht="12.75"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BB28" s="35"/>
      <c r="BC28" s="35"/>
      <c r="BD28" s="35"/>
      <c r="BE28" s="36"/>
      <c r="BM28" s="37"/>
      <c r="BN28" s="37"/>
      <c r="BO28" s="37"/>
      <c r="BP28" s="37"/>
    </row>
    <row r="29" spans="5:68" s="33" customFormat="1" ht="12.75"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BB29" s="35"/>
      <c r="BC29" s="35"/>
      <c r="BD29" s="35"/>
      <c r="BE29" s="36"/>
      <c r="BM29" s="37"/>
      <c r="BN29" s="37"/>
      <c r="BO29" s="37"/>
      <c r="BP29" s="37"/>
    </row>
    <row r="30" spans="5:68" s="33" customFormat="1" ht="12.75"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BE30" s="37"/>
      <c r="BM30" s="37"/>
      <c r="BN30" s="37"/>
      <c r="BO30" s="37"/>
      <c r="BP30" s="37"/>
    </row>
    <row r="31" spans="5:68" s="33" customFormat="1" ht="12.75"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BM31" s="37"/>
      <c r="BN31" s="37"/>
      <c r="BO31" s="37"/>
      <c r="BP31" s="37"/>
    </row>
    <row r="32" spans="5:17" s="33" customFormat="1" ht="12.7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5:17" s="33" customFormat="1" ht="12.75"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5:17" s="33" customFormat="1" ht="12.75"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="33" customFormat="1" ht="12.75"/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</sheetData>
  <sheetProtection/>
  <mergeCells count="84">
    <mergeCell ref="A3:A7"/>
    <mergeCell ref="B3:E5"/>
    <mergeCell ref="F3:I5"/>
    <mergeCell ref="J3:M5"/>
    <mergeCell ref="N3:Q5"/>
    <mergeCell ref="R3:U5"/>
    <mergeCell ref="B6:B7"/>
    <mergeCell ref="C6:C7"/>
    <mergeCell ref="D6:E6"/>
    <mergeCell ref="F6:F7"/>
    <mergeCell ref="BN3:BQ5"/>
    <mergeCell ref="BR3:BU5"/>
    <mergeCell ref="V3:Y5"/>
    <mergeCell ref="Z3:AC3"/>
    <mergeCell ref="AD3:AG5"/>
    <mergeCell ref="AH3:AS3"/>
    <mergeCell ref="AT3:AW5"/>
    <mergeCell ref="BV3:BY5"/>
    <mergeCell ref="BZ3:CB5"/>
    <mergeCell ref="Z4:AC5"/>
    <mergeCell ref="AH4:AK5"/>
    <mergeCell ref="AL4:AO5"/>
    <mergeCell ref="AP4:AS5"/>
    <mergeCell ref="AX3:BA5"/>
    <mergeCell ref="BB3:BE5"/>
    <mergeCell ref="BF3:BI5"/>
    <mergeCell ref="BJ3:BM5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BL6:BM6"/>
    <mergeCell ref="AV6:AW6"/>
    <mergeCell ref="AX6:AX7"/>
    <mergeCell ref="AY6:AY7"/>
    <mergeCell ref="AZ6:BA6"/>
    <mergeCell ref="BB6:BC6"/>
    <mergeCell ref="BD6:BE6"/>
    <mergeCell ref="BP6:BQ6"/>
    <mergeCell ref="BR6:BR7"/>
    <mergeCell ref="BS6:BS7"/>
    <mergeCell ref="BT6:BU6"/>
    <mergeCell ref="BF6:BF7"/>
    <mergeCell ref="BG6:BG7"/>
    <mergeCell ref="BH6:BI6"/>
    <mergeCell ref="BJ6:BJ7"/>
    <mergeCell ref="BK6:BK7"/>
    <mergeCell ref="B1:M1"/>
    <mergeCell ref="B2:M2"/>
    <mergeCell ref="CB6:CB7"/>
    <mergeCell ref="BV6:BV7"/>
    <mergeCell ref="BW6:BW7"/>
    <mergeCell ref="BX6:BY6"/>
    <mergeCell ref="BZ6:BZ7"/>
    <mergeCell ref="CA6:CA7"/>
    <mergeCell ref="BN6:BN7"/>
    <mergeCell ref="BO6:BO7"/>
  </mergeCells>
  <printOptions verticalCentered="1"/>
  <pageMargins left="0" right="0" top="0.15748031496062992" bottom="0" header="0.15748031496062992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 1</cp:lastModifiedBy>
  <cp:lastPrinted>2018-01-24T14:16:39Z</cp:lastPrinted>
  <dcterms:created xsi:type="dcterms:W3CDTF">2017-11-17T08:56:41Z</dcterms:created>
  <dcterms:modified xsi:type="dcterms:W3CDTF">2018-01-25T08:15:29Z</dcterms:modified>
  <cp:category/>
  <cp:version/>
  <cp:contentType/>
  <cp:contentStatus/>
</cp:coreProperties>
</file>